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6.png" ContentType="image/png"/>
  <Override PartName="/xl/media/image7.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Safety Distance" sheetId="1" state="visible" r:id="rId2"/>
    <sheet name="Disclaimer" sheetId="2" state="visible" r:id="rId3"/>
  </sheets>
  <definedNames>
    <definedName function="false" hidden="false" localSheetId="0" name="_xlnm.Print_Area" vbProcedure="false">'Safety Distance'!$A$1:$E$33</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<sst xmlns="http://schemas.openxmlformats.org/spreadsheetml/2006/main" count="107" uniqueCount="105">
  <si>
    <t xml:space="preserve">Fire Safety Distance Calculator</t>
  </si>
  <si>
    <t xml:space="preserve">----------</t>
  </si>
  <si>
    <t xml:space="preserve">x2 = (y2 – y1) * (x3 -x1) / (y3 – y1) + x1</t>
  </si>
  <si>
    <t xml:space="preserve">LOW</t>
  </si>
  <si>
    <r>
      <rPr>
        <sz val="9"/>
        <rFont val="Arial-BoldMT"/>
        <family val="2"/>
      </rPr>
      <t xml:space="preserve"> &lt; 25 kg/sqm</t>
    </r>
    <r>
      <rPr>
        <sz val="6.5"/>
        <rFont val="Arial-BoldMT"/>
        <family val="2"/>
      </rPr>
      <t xml:space="preserve"> </t>
    </r>
    <r>
      <rPr>
        <sz val="9"/>
        <rFont val="Arial-BoldMT"/>
        <family val="2"/>
      </rPr>
      <t xml:space="preserve">(timber equivalent)</t>
    </r>
  </si>
  <si>
    <t xml:space="preserve">A1</t>
  </si>
  <si>
    <t xml:space="preserve">Calculation of fire safety distances in terms of SANS 10400-T:2011, Table 2 &amp; 4.2.3</t>
  </si>
  <si>
    <t xml:space="preserve">MODERATE</t>
  </si>
  <si>
    <r>
      <rPr>
        <sz val="9"/>
        <rFont val="Arial-BoldMT"/>
        <family val="2"/>
      </rPr>
      <t xml:space="preserve"> &gt; 25 kg/sqm; &lt; 50 kg/sqm</t>
    </r>
    <r>
      <rPr>
        <sz val="6.5"/>
        <rFont val="Arial-BoldMT"/>
        <family val="2"/>
      </rPr>
      <t xml:space="preserve"> </t>
    </r>
    <r>
      <rPr>
        <sz val="9"/>
        <rFont val="Arial-BoldMT"/>
        <family val="2"/>
      </rPr>
      <t xml:space="preserve">(timber equivalent)</t>
    </r>
  </si>
  <si>
    <t xml:space="preserve">A2</t>
  </si>
  <si>
    <t xml:space="preserve">F type</t>
  </si>
  <si>
    <t xml:space="preserve">y2 = (x2 – x1) * (y3 -y1) / (x3 – x1) + y1</t>
  </si>
  <si>
    <t xml:space="preserve">HIGH</t>
  </si>
  <si>
    <r>
      <rPr>
        <sz val="9"/>
        <rFont val="Arial-BoldMT"/>
        <family val="2"/>
      </rPr>
      <t xml:space="preserve"> &gt; 50 kg/sqm</t>
    </r>
    <r>
      <rPr>
        <sz val="6.5"/>
        <rFont val="Arial-BoldMT"/>
        <family val="2"/>
      </rPr>
      <t xml:space="preserve"> </t>
    </r>
    <r>
      <rPr>
        <sz val="9"/>
        <rFont val="Arial-BoldMT"/>
        <family val="2"/>
      </rPr>
      <t xml:space="preserve">(timber equivalent)</t>
    </r>
  </si>
  <si>
    <t xml:space="preserve">A3</t>
  </si>
  <si>
    <t xml:space="preserve">x1</t>
  </si>
  <si>
    <t xml:space="preserve">y1</t>
  </si>
  <si>
    <t xml:space="preserve">Building Data</t>
  </si>
  <si>
    <t xml:space="preserve">A4</t>
  </si>
  <si>
    <t xml:space="preserve">x2</t>
  </si>
  <si>
    <t xml:space="preserve">y2</t>
  </si>
  <si>
    <t xml:space="preserve">A5</t>
  </si>
  <si>
    <t xml:space="preserve">x3</t>
  </si>
  <si>
    <t xml:space="preserve">y3</t>
  </si>
  <si>
    <t xml:space="preserve">Select the occupancy classification applicable for the building.</t>
  </si>
  <si>
    <t xml:space="preserve">B1</t>
  </si>
  <si>
    <t xml:space="preserve">Occupancy Category: </t>
  </si>
  <si>
    <t xml:space="preserve">H3</t>
  </si>
  <si>
    <t xml:space="preserve">B2</t>
  </si>
  <si>
    <t xml:space="preserve">B3</t>
  </si>
  <si>
    <t xml:space="preserve">Enter area of the openings for which the safety distance is required.</t>
  </si>
  <si>
    <t xml:space="preserve">C1</t>
  </si>
  <si>
    <t xml:space="preserve">For Thatch Roof, enter area of vertical elevation of roof for which safety distance is required.</t>
  </si>
  <si>
    <t xml:space="preserve">C2</t>
  </si>
  <si>
    <t xml:space="preserve">Area of Opening: </t>
  </si>
  <si>
    <t xml:space="preserve"> m² </t>
  </si>
  <si>
    <t xml:space="preserve">D1</t>
  </si>
  <si>
    <t xml:space="preserve">D2</t>
  </si>
  <si>
    <t xml:space="preserve">D3</t>
  </si>
  <si>
    <t xml:space="preserve">Fire Load</t>
  </si>
  <si>
    <t xml:space="preserve">D4</t>
  </si>
  <si>
    <t xml:space="preserve">E1</t>
  </si>
  <si>
    <t xml:space="preserve">Fire Load: </t>
  </si>
  <si>
    <t xml:space="preserve">E2</t>
  </si>
  <si>
    <t xml:space="preserve">E3</t>
  </si>
  <si>
    <t xml:space="preserve">E4</t>
  </si>
  <si>
    <t xml:space="preserve">Fire Safety Distance</t>
  </si>
  <si>
    <t xml:space="preserve">F1</t>
  </si>
  <si>
    <t xml:space="preserve">F2</t>
  </si>
  <si>
    <t xml:space="preserve">Permissible safety distance to a lateral site boundary or a notional boundary between buildings.</t>
  </si>
  <si>
    <t xml:space="preserve">F3</t>
  </si>
  <si>
    <t xml:space="preserve">Permissible Safety Distance: </t>
  </si>
  <si>
    <t xml:space="preserve"> m</t>
  </si>
  <si>
    <t xml:space="preserve">G1</t>
  </si>
  <si>
    <t xml:space="preserve">H1</t>
  </si>
  <si>
    <t xml:space="preserve">H2</t>
  </si>
  <si>
    <t xml:space="preserve">Calculations are based on the interpolation for LOW, MODERATE &amp; HIGH fire load values and includes provision to assist with fire safety distances related to Thatch roofs. </t>
  </si>
  <si>
    <t xml:space="preserve">H4</t>
  </si>
  <si>
    <t xml:space="preserve">Version – 3.0</t>
  </si>
  <si>
    <t xml:space="preserve">H5</t>
  </si>
  <si>
    <t xml:space="preserve">J1</t>
  </si>
  <si>
    <t xml:space="preserve">J2</t>
  </si>
  <si>
    <t xml:space="preserve">J3</t>
  </si>
  <si>
    <t xml:space="preserve">J4</t>
  </si>
  <si>
    <t xml:space="preserve">Thatch – Untreated</t>
  </si>
  <si>
    <t xml:space="preserve">Thatch – Test result A</t>
  </si>
  <si>
    <t xml:space="preserve">Thatch – Test result B</t>
  </si>
  <si>
    <t xml:space="preserve">Thatch – Test result C</t>
  </si>
  <si>
    <t xml:space="preserve">Copyright &amp; Disclaimer</t>
  </si>
  <si>
    <t xml:space="preserve">Copyright © 2017 - M. Keuter - Some Rights Reserved</t>
  </si>
  <si>
    <t xml:space="preserve">Except where otherwise noted this work is licensed under Creative Commons Attribution-Noncommercial-No Derivative Works 2.5 South Africa License.</t>
  </si>
  <si>
    <t xml:space="preserve"> </t>
  </si>
  <si>
    <t xml:space="preserve">Under this license</t>
  </si>
  <si>
    <t xml:space="preserve">You are free to:</t>
  </si>
  <si>
    <t xml:space="preserve">- Share :</t>
  </si>
  <si>
    <t xml:space="preserve"> to copy, distribute and transmit the work  </t>
  </si>
  <si>
    <t xml:space="preserve">( for permissions beyond the scope of this public license - contact the author )</t>
  </si>
  <si>
    <t xml:space="preserve">Under the following conditions:</t>
  </si>
  <si>
    <t xml:space="preserve">- Attribution:  </t>
  </si>
  <si>
    <t xml:space="preserve">You must attribute the work in the manner specified by the author or licensor (but not in any way that suggests that they endorse you or your use of the work). </t>
  </si>
  <si>
    <t xml:space="preserve">- Noncommercial:</t>
  </si>
  <si>
    <t xml:space="preserve">You may not use this work for commercial purposes. </t>
  </si>
  <si>
    <t xml:space="preserve">- No Derivative Works:</t>
  </si>
  <si>
    <t xml:space="preserve">You may not alter, transform, or build upon this work. </t>
  </si>
  <si>
    <t xml:space="preserve">- For any reuse or distribution, you must make clear to others the license terms of this work. </t>
  </si>
  <si>
    <t xml:space="preserve">The best way to do this is with a link to this web page -  http://creativecommons.org/licenses/by-nc-nd/2.5/za/ .</t>
  </si>
  <si>
    <t xml:space="preserve">- Any of the above conditions can be waived if you get permission from the copyright holder. </t>
  </si>
  <si>
    <t xml:space="preserve">- Nothing in this license impairs or restricts the author's moral rights. </t>
  </si>
  <si>
    <t xml:space="preserve">To view  a copy of this license, </t>
  </si>
  <si>
    <t xml:space="preserve">visit http://creativecommons.org/licenses/by-nc-nd/2.5/za/  or</t>
  </si>
  <si>
    <t xml:space="preserve">send a letter to </t>
  </si>
  <si>
    <t xml:space="preserve">Creative Commons, 171 Second Street, Suite 300, San Francisco, California, 94105, USA or</t>
  </si>
  <si>
    <t xml:space="preserve">Creative Commons South Africa may be contacted at http://za.creativecommons.org</t>
  </si>
  <si>
    <t xml:space="preserve">Acknowledgment and Disclaimer</t>
  </si>
  <si>
    <t xml:space="preserve">The author offers all information and material AS IS and makes no other representations or warranties of any kind concerning the</t>
  </si>
  <si>
    <t xml:space="preserve">information or material, express, implied, statutory or otherwise, including, without limitation, warranties of accuracy, content,</t>
  </si>
  <si>
    <t xml:space="preserve">completeness, reliability, or the presence or absence of errors, whether or not discoverable and if the information or material includes</t>
  </si>
  <si>
    <t xml:space="preserve">software, warranties of fitness for a particular purpose. Some jurisdictions do not allow the exclusion of implied warranties, so such</t>
  </si>
  <si>
    <t xml:space="preserve">exclusion may not apply to you.</t>
  </si>
  <si>
    <t xml:space="preserve">In no event will the author be liable to you on any legal theory ( including contract, delict including negligence or gross negligence, or</t>
  </si>
  <si>
    <t xml:space="preserve">statutory claims ), for any special, incidental, consequential, punitive or exemplary damages / losses arising out of this license or the</t>
  </si>
  <si>
    <t xml:space="preserve">use of the information or material, even if the author has been advised of the possibility of such damages.</t>
  </si>
  <si>
    <t xml:space="preserve">Should any omissions or inaccuracies be identified you are requested to notify the author thereof.</t>
  </si>
  <si>
    <t xml:space="preserve">Po Box 160, Gillitts, 3603</t>
  </si>
  <si>
    <t xml:space="preserve">email: info@arcdirectory.co.za</t>
  </si>
</sst>
</file>

<file path=xl/styles.xml><?xml version="1.0" encoding="utf-8"?>
<styleSheet xmlns="http://schemas.openxmlformats.org/spreadsheetml/2006/main">
  <numFmts count="5">
    <numFmt numFmtId="164" formatCode="General"/>
    <numFmt numFmtId="165" formatCode="[$R-1C09]\ #,##0.00;[RED][$R-1C09]\-#,##0.00"/>
    <numFmt numFmtId="166" formatCode="0.00"/>
    <numFmt numFmtId="167" formatCode="0"/>
    <numFmt numFmtId="168" formatCode="0.0"/>
  </numFmts>
  <fonts count="24">
    <font>
      <sz val="10"/>
      <name val="Arial"/>
      <family val="2"/>
    </font>
    <font>
      <sz val="10"/>
      <name val="Arial"/>
      <family val="0"/>
    </font>
    <font>
      <sz val="10"/>
      <name val="Arial"/>
      <family val="0"/>
    </font>
    <font>
      <sz val="10"/>
      <name val="Arial"/>
      <family val="0"/>
    </font>
    <font>
      <b val="true"/>
      <i val="true"/>
      <u val="single"/>
      <sz val="10"/>
      <name val="Arial"/>
      <family val="2"/>
    </font>
    <font>
      <b val="true"/>
      <i val="true"/>
      <sz val="16"/>
      <name val="Arial"/>
      <family val="2"/>
    </font>
    <font>
      <b val="true"/>
      <sz val="16"/>
      <name val="Arial"/>
      <family val="2"/>
    </font>
    <font>
      <sz val="9"/>
      <name val="Arial-BoldMT"/>
      <family val="2"/>
    </font>
    <font>
      <sz val="6.5"/>
      <name val="Arial-BoldMT"/>
      <family val="2"/>
    </font>
    <font>
      <i val="true"/>
      <sz val="10"/>
      <name val="Arial"/>
      <family val="2"/>
    </font>
    <font>
      <b val="true"/>
      <sz val="10"/>
      <name val="Arial"/>
      <family val="2"/>
    </font>
    <font>
      <i val="true"/>
      <sz val="8"/>
      <color rgb="FFA33E03"/>
      <name val="Arial"/>
      <family val="2"/>
    </font>
    <font>
      <sz val="10"/>
      <color rgb="FF000000"/>
      <name val="Arial"/>
      <family val="2"/>
    </font>
    <font>
      <i val="true"/>
      <sz val="8"/>
      <name val="Arial"/>
      <family val="2"/>
    </font>
    <font>
      <sz val="9"/>
      <name val="Arial"/>
      <family val="2"/>
    </font>
    <font>
      <i val="true"/>
      <sz val="9"/>
      <name val="Arial"/>
      <family val="2"/>
    </font>
    <font>
      <i val="true"/>
      <sz val="8"/>
      <color rgb="FF000000"/>
      <name val="Arial"/>
      <family val="2"/>
    </font>
    <font>
      <b val="true"/>
      <sz val="11"/>
      <name val="Arial"/>
      <family val="2"/>
    </font>
    <font>
      <sz val="8"/>
      <name val="Arial"/>
      <family val="2"/>
    </font>
    <font>
      <sz val="6"/>
      <name val="Arial"/>
      <family val="2"/>
    </font>
    <font>
      <b val="true"/>
      <sz val="8"/>
      <name val="Arial"/>
      <family val="2"/>
    </font>
    <font>
      <sz val="8"/>
      <color rgb="FF0000FF"/>
      <name val="Arial"/>
      <family val="2"/>
    </font>
    <font>
      <u val="single"/>
      <sz val="8"/>
      <name val="Arial"/>
      <family val="2"/>
    </font>
    <font>
      <b val="true"/>
      <u val="single"/>
      <sz val="8"/>
      <name val="Arial"/>
      <family val="2"/>
    </font>
  </fonts>
  <fills count="4">
    <fill>
      <patternFill patternType="none"/>
    </fill>
    <fill>
      <patternFill patternType="gray125"/>
    </fill>
    <fill>
      <patternFill patternType="solid">
        <fgColor rgb="FFF4DCE1"/>
        <bgColor rgb="FFE6E6E6"/>
      </patternFill>
    </fill>
    <fill>
      <patternFill patternType="solid">
        <fgColor rgb="FFE6E6E6"/>
        <bgColor rgb="FFF4DCE1"/>
      </patternFill>
    </fill>
  </fills>
  <borders count="4">
    <border diagonalUp="false" diagonalDown="false">
      <left/>
      <right/>
      <top/>
      <bottom/>
      <diagonal/>
    </border>
    <border diagonalUp="false" diagonalDown="false">
      <left style="hair"/>
      <right style="hair"/>
      <top style="hair"/>
      <bottom style="hair"/>
      <diagonal/>
    </border>
    <border diagonalUp="false" diagonalDown="false">
      <left/>
      <right/>
      <top/>
      <bottom style="hair"/>
      <diagonal/>
    </border>
    <border diagonalUp="false" diagonalDown="false">
      <left/>
      <right/>
      <top/>
      <bottom style="double"/>
      <diagonal/>
    </border>
  </borders>
  <cellStyleXfs count="24">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false" applyProtection="false"/>
    <xf numFmtId="165" fontId="4" fillId="0" borderId="0" applyFont="true" applyBorder="false" applyAlignment="false" applyProtection="false"/>
    <xf numFmtId="164" fontId="5" fillId="0" borderId="0" applyFont="true" applyBorder="false" applyAlignment="true" applyProtection="false">
      <alignment horizontal="center" vertical="bottom" textRotation="0" wrapText="false" indent="0" shrinkToFit="false"/>
    </xf>
    <xf numFmtId="164" fontId="5" fillId="0" borderId="0" applyFont="true" applyBorder="false" applyAlignment="true" applyProtection="false">
      <alignment horizontal="center" vertical="bottom" textRotation="90" wrapText="false" indent="0" shrinkToFit="false"/>
    </xf>
  </cellStyleXfs>
  <cellXfs count="6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true"/>
    </xf>
    <xf numFmtId="164" fontId="0" fillId="0" borderId="0" xfId="0" applyFont="false" applyBorder="false" applyAlignment="true" applyProtection="true">
      <alignment horizontal="center" vertical="center" textRotation="0" wrapText="false" indent="0" shrinkToFit="false"/>
      <protection locked="true" hidden="true"/>
    </xf>
    <xf numFmtId="164" fontId="0" fillId="0" borderId="0" xfId="0" applyFont="false" applyBorder="false" applyAlignment="false" applyProtection="true">
      <alignment horizontal="general" vertical="bottom" textRotation="0" wrapText="false" indent="0" shrinkToFit="false"/>
      <protection locked="true" hidden="true"/>
    </xf>
    <xf numFmtId="164" fontId="6" fillId="0" borderId="0" xfId="0" applyFont="true" applyBorder="true" applyAlignment="true" applyProtection="true">
      <alignment horizontal="center" vertical="center" textRotation="0" wrapText="false" indent="0" shrinkToFit="false"/>
      <protection locked="true" hidden="true"/>
    </xf>
    <xf numFmtId="164" fontId="0" fillId="0" borderId="1" xfId="0" applyFont="false" applyBorder="true" applyAlignment="false" applyProtection="true">
      <alignment horizontal="general" vertical="bottom" textRotation="0" wrapText="false" indent="0" shrinkToFit="false"/>
      <protection locked="true" hidden="true"/>
    </xf>
    <xf numFmtId="164" fontId="0" fillId="0" borderId="1" xfId="0" applyFont="true" applyBorder="true" applyAlignment="true" applyProtection="true">
      <alignment horizontal="center" vertical="center" textRotation="0" wrapText="true" indent="0" shrinkToFit="false"/>
      <protection locked="true" hidden="true"/>
    </xf>
    <xf numFmtId="164" fontId="0" fillId="0" borderId="1" xfId="0" applyFont="false" applyBorder="true" applyAlignment="true" applyProtection="true">
      <alignment horizontal="center" vertical="center" textRotation="0" wrapText="false" indent="0" shrinkToFit="false"/>
      <protection locked="true" hidden="true"/>
    </xf>
    <xf numFmtId="164" fontId="0" fillId="0" borderId="0" xfId="0" applyFont="false" applyBorder="true" applyAlignment="true" applyProtection="true">
      <alignment horizontal="general" vertical="center" textRotation="0" wrapText="false" indent="0" shrinkToFit="false"/>
      <protection locked="true" hidden="true"/>
    </xf>
    <xf numFmtId="164" fontId="0" fillId="0" borderId="0" xfId="0" applyFont="false" applyBorder="true" applyAlignment="true" applyProtection="true">
      <alignment horizontal="center" vertical="center" textRotation="0" wrapText="false" indent="0" shrinkToFit="false"/>
      <protection locked="true" hidden="true"/>
    </xf>
    <xf numFmtId="164" fontId="7" fillId="0" borderId="1" xfId="0" applyFont="true" applyBorder="true" applyAlignment="true" applyProtection="true">
      <alignment horizontal="general" vertical="center" textRotation="0" wrapText="false" indent="0" shrinkToFit="false"/>
      <protection locked="true" hidden="true"/>
    </xf>
    <xf numFmtId="164" fontId="0" fillId="0" borderId="1" xfId="0" applyFont="false" applyBorder="true" applyAlignment="true" applyProtection="true">
      <alignment horizontal="center" vertical="center" textRotation="0" wrapText="false" indent="0" shrinkToFit="false"/>
      <protection locked="true" hidden="true"/>
    </xf>
    <xf numFmtId="164" fontId="9" fillId="0" borderId="0" xfId="0" applyFont="true" applyBorder="true" applyAlignment="true" applyProtection="true">
      <alignment horizontal="left" vertical="center" textRotation="0" wrapText="true" indent="0" shrinkToFit="false"/>
      <protection locked="true" hidden="true"/>
    </xf>
    <xf numFmtId="164" fontId="0" fillId="0" borderId="1" xfId="0" applyFont="true" applyBorder="true" applyAlignment="true" applyProtection="true">
      <alignment horizontal="general" vertical="center" textRotation="0" wrapText="false" indent="0" shrinkToFit="false"/>
      <protection locked="true" hidden="true"/>
    </xf>
    <xf numFmtId="164" fontId="0" fillId="0" borderId="0" xfId="0" applyFont="true" applyBorder="true" applyAlignment="true" applyProtection="true">
      <alignment horizontal="center" vertical="center" textRotation="0" wrapText="true" indent="0" shrinkToFit="false"/>
      <protection locked="true" hidden="true"/>
    </xf>
    <xf numFmtId="164" fontId="10" fillId="2" borderId="2" xfId="0" applyFont="true" applyBorder="true" applyAlignment="true" applyProtection="true">
      <alignment horizontal="left" vertical="center" textRotation="0" wrapText="false" indent="0" shrinkToFit="false"/>
      <protection locked="true" hidden="true"/>
    </xf>
    <xf numFmtId="164" fontId="11" fillId="0" borderId="0" xfId="0" applyFont="true" applyBorder="false" applyAlignment="true" applyProtection="true">
      <alignment horizontal="left" vertical="center" textRotation="0" wrapText="false" indent="0" shrinkToFit="false"/>
      <protection locked="true" hidden="true"/>
    </xf>
    <xf numFmtId="164" fontId="0" fillId="0" borderId="0" xfId="0" applyFont="true" applyBorder="true" applyAlignment="true" applyProtection="true">
      <alignment horizontal="right" vertical="center" textRotation="0" wrapText="false" indent="0" shrinkToFit="false"/>
      <protection locked="true" hidden="true"/>
    </xf>
    <xf numFmtId="164" fontId="10" fillId="0" borderId="1" xfId="0" applyFont="true" applyBorder="true" applyAlignment="true" applyProtection="true">
      <alignment horizontal="center" vertical="center" textRotation="0" wrapText="false" indent="0" shrinkToFit="false"/>
      <protection locked="false" hidden="true"/>
    </xf>
    <xf numFmtId="164" fontId="12" fillId="0" borderId="0" xfId="0" applyFont="true" applyBorder="false" applyAlignment="true" applyProtection="true">
      <alignment horizontal="general" vertical="center" textRotation="0" wrapText="false" indent="0" shrinkToFit="false"/>
      <protection locked="true" hidden="true"/>
    </xf>
    <xf numFmtId="164" fontId="12" fillId="0" borderId="0" xfId="0" applyFont="true" applyBorder="true" applyAlignment="true" applyProtection="true">
      <alignment horizontal="right" vertical="center" textRotation="0" wrapText="false" indent="0" shrinkToFit="false"/>
      <protection locked="true" hidden="true"/>
    </xf>
    <xf numFmtId="164" fontId="0" fillId="0" borderId="1" xfId="0" applyFont="false" applyBorder="true" applyAlignment="true" applyProtection="true">
      <alignment horizontal="center" vertical="center" textRotation="0" wrapText="false" indent="0" shrinkToFit="false"/>
      <protection locked="false" hidden="true"/>
    </xf>
    <xf numFmtId="164" fontId="13" fillId="0" borderId="0" xfId="0" applyFont="true" applyBorder="false" applyAlignment="true" applyProtection="true">
      <alignment horizontal="left" vertical="center" textRotation="0" wrapText="false" indent="0" shrinkToFit="false"/>
      <protection locked="true" hidden="true"/>
    </xf>
    <xf numFmtId="164" fontId="14" fillId="0" borderId="0" xfId="0" applyFont="true" applyBorder="false" applyAlignment="true" applyProtection="true">
      <alignment horizontal="left" vertical="center" textRotation="0" wrapText="false" indent="0" shrinkToFit="false"/>
      <protection locked="true" hidden="true"/>
    </xf>
    <xf numFmtId="164" fontId="14" fillId="0" borderId="0" xfId="0" applyFont="true" applyBorder="true" applyAlignment="true" applyProtection="true">
      <alignment horizontal="right" vertical="center" textRotation="0" wrapText="false" indent="0" shrinkToFit="false"/>
      <protection locked="true" hidden="true"/>
    </xf>
    <xf numFmtId="164" fontId="10" fillId="2" borderId="0" xfId="0" applyFont="true" applyBorder="false" applyAlignment="true" applyProtection="true">
      <alignment horizontal="center" vertical="center" textRotation="0" wrapText="false" indent="0" shrinkToFit="false"/>
      <protection locked="true" hidden="true"/>
    </xf>
    <xf numFmtId="164" fontId="15" fillId="0" borderId="0" xfId="0" applyFont="true" applyBorder="true" applyAlignment="true" applyProtection="true">
      <alignment horizontal="left" vertical="center" textRotation="0" wrapText="false" indent="0" shrinkToFit="false"/>
      <protection locked="true" hidden="true"/>
    </xf>
    <xf numFmtId="164" fontId="10" fillId="0" borderId="0" xfId="0" applyFont="true" applyBorder="false" applyAlignment="true" applyProtection="true">
      <alignment horizontal="center" vertical="center" textRotation="0" wrapText="false" indent="0" shrinkToFit="false"/>
      <protection locked="true" hidden="true"/>
    </xf>
    <xf numFmtId="164" fontId="16" fillId="0" borderId="0" xfId="0" applyFont="true" applyBorder="false" applyAlignment="true" applyProtection="true">
      <alignment horizontal="left" vertical="center" textRotation="0" wrapText="false" indent="0" shrinkToFit="false"/>
      <protection locked="true" hidden="true"/>
    </xf>
    <xf numFmtId="164" fontId="10" fillId="0" borderId="0" xfId="0" applyFont="true" applyBorder="true" applyAlignment="true" applyProtection="true">
      <alignment horizontal="right" vertical="center" textRotation="0" wrapText="false" indent="0" shrinkToFit="false"/>
      <protection locked="true" hidden="true"/>
    </xf>
    <xf numFmtId="166" fontId="17" fillId="2" borderId="3" xfId="0" applyFont="true" applyBorder="true" applyAlignment="true" applyProtection="true">
      <alignment horizontal="center" vertical="center" textRotation="0" wrapText="false" indent="0" shrinkToFit="false"/>
      <protection locked="true" hidden="true"/>
    </xf>
    <xf numFmtId="164" fontId="13" fillId="0" borderId="0" xfId="0" applyFont="true" applyBorder="true" applyAlignment="true" applyProtection="true">
      <alignment horizontal="left" vertical="center" textRotation="0" wrapText="false" indent="0" shrinkToFit="false"/>
      <protection locked="true" hidden="true"/>
    </xf>
    <xf numFmtId="164" fontId="0" fillId="0" borderId="0" xfId="0" applyFont="true" applyBorder="true" applyAlignment="true" applyProtection="true">
      <alignment horizontal="left" vertical="center" textRotation="0" wrapText="false" indent="0" shrinkToFit="false"/>
      <protection locked="true" hidden="true"/>
    </xf>
    <xf numFmtId="167" fontId="0" fillId="0" borderId="1" xfId="0" applyFont="false" applyBorder="true" applyAlignment="true" applyProtection="true">
      <alignment horizontal="center" vertical="center" textRotation="0" wrapText="false" indent="0" shrinkToFit="false"/>
      <protection locked="true" hidden="true"/>
    </xf>
    <xf numFmtId="168" fontId="0" fillId="0" borderId="1" xfId="0" applyFont="false" applyBorder="true" applyAlignment="true" applyProtection="true">
      <alignment horizontal="center" vertical="center" textRotation="0" wrapText="false" indent="0" shrinkToFit="false"/>
      <protection locked="true" hidden="true"/>
    </xf>
    <xf numFmtId="164" fontId="14" fillId="0" borderId="0" xfId="0" applyFont="true" applyBorder="false" applyAlignment="true" applyProtection="true">
      <alignment horizontal="left" vertical="center" textRotation="0" wrapText="true" indent="0" shrinkToFit="false"/>
      <protection locked="true" hidden="true"/>
    </xf>
    <xf numFmtId="164" fontId="18" fillId="0" borderId="0" xfId="0" applyFont="true" applyBorder="false" applyAlignment="true" applyProtection="true">
      <alignment horizontal="left" vertical="center" textRotation="0" wrapText="false" indent="0" shrinkToFit="false"/>
      <protection locked="true" hidden="true"/>
    </xf>
    <xf numFmtId="164" fontId="18" fillId="0" borderId="0" xfId="0" applyFont="true" applyBorder="true" applyAlignment="true" applyProtection="true">
      <alignment horizontal="center" vertical="center" textRotation="0" wrapText="false" indent="0" shrinkToFit="false"/>
      <protection locked="true" hidden="true"/>
    </xf>
    <xf numFmtId="166" fontId="0" fillId="0" borderId="0" xfId="0" applyFont="false" applyBorder="false" applyAlignment="true" applyProtection="true">
      <alignment horizontal="center" vertical="center" textRotation="0" wrapText="false" indent="0" shrinkToFit="false"/>
      <protection locked="true" hidden="true"/>
    </xf>
    <xf numFmtId="164" fontId="0" fillId="3" borderId="1" xfId="0" applyFont="false" applyBorder="true" applyAlignment="true" applyProtection="true">
      <alignment horizontal="center" vertical="center" textRotation="0" wrapText="false" indent="0" shrinkToFit="false"/>
      <protection locked="false" hidden="true"/>
    </xf>
    <xf numFmtId="164" fontId="0" fillId="2" borderId="1" xfId="0" applyFont="false" applyBorder="true" applyAlignment="true" applyProtection="true">
      <alignment horizontal="center" vertical="center" textRotation="0" wrapText="false" indent="0" shrinkToFit="false"/>
      <protection locked="false" hidden="true"/>
    </xf>
    <xf numFmtId="164" fontId="0" fillId="0" borderId="0" xfId="0" applyFont="false" applyBorder="false" applyAlignment="true" applyProtection="true">
      <alignment horizontal="general" vertical="center" textRotation="0" wrapText="false" indent="0" shrinkToFit="false"/>
      <protection locked="true" hidden="true"/>
    </xf>
    <xf numFmtId="164" fontId="0" fillId="0" borderId="0" xfId="0" applyFont="true" applyBorder="true" applyAlignment="true" applyProtection="true">
      <alignment horizontal="center" vertical="center" textRotation="0" wrapText="false" indent="0" shrinkToFit="false"/>
      <protection locked="true" hidden="true"/>
    </xf>
    <xf numFmtId="164" fontId="0" fillId="0" borderId="0" xfId="0" applyFont="true" applyBorder="false" applyAlignment="true" applyProtection="true">
      <alignment horizontal="center" vertical="center" textRotation="0" wrapText="false" indent="0" shrinkToFit="false"/>
      <protection locked="true" hidden="true"/>
    </xf>
    <xf numFmtId="164" fontId="19"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18" fillId="0" borderId="0" xfId="0" applyFont="true" applyBorder="false" applyAlignment="true" applyProtection="false">
      <alignment horizontal="general" vertical="center" textRotation="0" wrapText="false" indent="0" shrinkToFit="false"/>
      <protection locked="true" hidden="false"/>
    </xf>
    <xf numFmtId="164" fontId="18" fillId="0" borderId="0" xfId="0" applyFont="true" applyBorder="true" applyAlignment="true" applyProtection="false">
      <alignment horizontal="general" vertical="center" textRotation="0" wrapText="false" indent="0" shrinkToFit="false"/>
      <protection locked="true" hidden="false"/>
    </xf>
    <xf numFmtId="164" fontId="18"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true" applyBorder="true" applyAlignment="true" applyProtection="false">
      <alignment horizontal="general" vertical="center" textRotation="0" wrapText="false" indent="0" shrinkToFit="false"/>
      <protection locked="true" hidden="false"/>
    </xf>
    <xf numFmtId="164" fontId="18" fillId="0" borderId="0" xfId="0" applyFont="true" applyBorder="true" applyAlignment="true" applyProtection="false">
      <alignment horizontal="general" vertical="center" textRotation="0" wrapText="true" indent="0" shrinkToFit="false"/>
      <protection locked="true" hidden="false"/>
    </xf>
    <xf numFmtId="164" fontId="20" fillId="0" borderId="0" xfId="0" applyFont="true" applyBorder="true" applyAlignment="true" applyProtection="false">
      <alignment horizontal="left" vertical="center" textRotation="0" wrapText="false" indent="4" shrinkToFit="false"/>
      <protection locked="true" hidden="false"/>
    </xf>
    <xf numFmtId="164" fontId="18" fillId="0" borderId="0" xfId="0" applyFont="true" applyBorder="true" applyAlignment="true" applyProtection="false">
      <alignment horizontal="left" vertical="center" textRotation="0" wrapText="false" indent="6" shrinkToFit="false"/>
      <protection locked="true" hidden="false"/>
    </xf>
    <xf numFmtId="164" fontId="18" fillId="0" borderId="0" xfId="0" applyFont="true" applyBorder="true" applyAlignment="true" applyProtection="false">
      <alignment horizontal="left" vertical="center" textRotation="0" wrapText="true" indent="6" shrinkToFit="false"/>
      <protection locked="true" hidden="false"/>
    </xf>
    <xf numFmtId="164" fontId="18" fillId="0" borderId="0" xfId="0" applyFont="true" applyBorder="true" applyAlignment="true" applyProtection="false">
      <alignment horizontal="left" vertical="center" textRotation="0" wrapText="false" indent="4" shrinkToFit="false"/>
      <protection locked="true" hidden="false"/>
    </xf>
    <xf numFmtId="164" fontId="18" fillId="0" borderId="0" xfId="0" applyFont="true" applyBorder="true" applyAlignment="true" applyProtection="true">
      <alignment horizontal="left" vertical="center" textRotation="0" wrapText="true" indent="6" shrinkToFit="false"/>
      <protection locked="false" hidden="false"/>
    </xf>
    <xf numFmtId="164" fontId="21" fillId="0" borderId="0" xfId="0" applyFont="true" applyBorder="true" applyAlignment="true" applyProtection="true">
      <alignment horizontal="general" vertical="center" textRotation="0" wrapText="false" indent="0" shrinkToFit="false"/>
      <protection locked="false" hidden="false"/>
    </xf>
    <xf numFmtId="164" fontId="22" fillId="0" borderId="0" xfId="0" applyFont="true" applyBorder="false" applyAlignment="true" applyProtection="false">
      <alignment horizontal="general" vertical="center"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2" fillId="0" borderId="0" xfId="0" applyFont="true" applyBorder="true" applyAlignment="true" applyProtection="false">
      <alignment horizontal="general" vertical="center" textRotation="0" wrapText="false" indent="0" shrinkToFit="false"/>
      <protection locked="true" hidden="false"/>
    </xf>
    <xf numFmtId="164" fontId="18" fillId="0" borderId="0" xfId="0" applyFont="true" applyBorder="false" applyAlignment="true" applyProtection="false">
      <alignment horizontal="left" vertical="center"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cellXfs>
  <cellStyles count="10">
    <cellStyle name="Normal" xfId="0" builtinId="0"/>
    <cellStyle name="Comma" xfId="15" builtinId="3"/>
    <cellStyle name="Comma [0]" xfId="16" builtinId="6"/>
    <cellStyle name="Currency" xfId="17" builtinId="4"/>
    <cellStyle name="Currency [0]" xfId="18" builtinId="7"/>
    <cellStyle name="Percent" xfId="19" builtinId="5"/>
    <cellStyle name="Result" xfId="20"/>
    <cellStyle name="Result2" xfId="21"/>
    <cellStyle name="Heading" xfId="22"/>
    <cellStyle name="Heading1" xfId="23"/>
  </cellStyles>
  <colors>
    <indexedColors>
      <rgbColor rgb="FF000000"/>
      <rgbColor rgb="FFE6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F4DC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A33E03"/>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6.png"/>
</Relationships>
</file>

<file path=xl/drawings/_rels/drawing2.xml.rels><?xml version="1.0" encoding="UTF-8"?>
<Relationships xmlns="http://schemas.openxmlformats.org/package/2006/relationships"><Relationship Id="rId1" Type="http://schemas.openxmlformats.org/officeDocument/2006/relationships/image" Target="../media/image7.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766080</xdr:colOff>
      <xdr:row>26</xdr:row>
      <xdr:rowOff>103680</xdr:rowOff>
    </xdr:from>
    <xdr:to>
      <xdr:col>4</xdr:col>
      <xdr:colOff>1650600</xdr:colOff>
      <xdr:row>28</xdr:row>
      <xdr:rowOff>129240</xdr:rowOff>
    </xdr:to>
    <xdr:pic>
      <xdr:nvPicPr>
        <xdr:cNvPr id="0" name="Graphics 2" descr=""/>
        <xdr:cNvPicPr/>
      </xdr:nvPicPr>
      <xdr:blipFill>
        <a:blip r:embed="rId1"/>
        <a:stretch/>
      </xdr:blipFill>
      <xdr:spPr>
        <a:xfrm>
          <a:off x="4512240" y="4601160"/>
          <a:ext cx="884520" cy="3506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0</xdr:colOff>
      <xdr:row>3</xdr:row>
      <xdr:rowOff>54000</xdr:rowOff>
    </xdr:from>
    <xdr:to>
      <xdr:col>1</xdr:col>
      <xdr:colOff>71280</xdr:colOff>
      <xdr:row>5</xdr:row>
      <xdr:rowOff>79200</xdr:rowOff>
    </xdr:to>
    <xdr:pic>
      <xdr:nvPicPr>
        <xdr:cNvPr id="1" name="Graphics 2" descr=""/>
        <xdr:cNvPicPr/>
      </xdr:nvPicPr>
      <xdr:blipFill>
        <a:blip r:embed="rId1"/>
        <a:stretch/>
      </xdr:blipFill>
      <xdr:spPr>
        <a:xfrm>
          <a:off x="0" y="629280"/>
          <a:ext cx="886320" cy="35028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creativecommons.org/licenses/by-nc-nd/2.5/za/%20" TargetMode="External"/><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6" activeCellId="0" sqref="A26"/>
    </sheetView>
  </sheetViews>
  <sheetFormatPr defaultRowHeight="12.8" zeroHeight="false" outlineLevelRow="0" outlineLevelCol="0"/>
  <cols>
    <col collapsed="false" customWidth="true" hidden="false" outlineLevel="0" max="2" min="1" style="1" width="13.28"/>
    <col collapsed="false" customWidth="true" hidden="false" outlineLevel="0" max="4" min="3" style="2" width="13.28"/>
    <col collapsed="false" customWidth="true" hidden="false" outlineLevel="0" max="5" min="5" style="2" width="23.61"/>
    <col collapsed="false" customWidth="true" hidden="false" outlineLevel="0" max="6" min="6" style="1" width="13.28"/>
    <col collapsed="false" customWidth="false" hidden="false" outlineLevel="0" max="7" min="7" style="2" width="11.52"/>
    <col collapsed="false" customWidth="true" hidden="false" outlineLevel="0" max="8" min="8" style="2" width="11.71"/>
    <col collapsed="false" customWidth="false" hidden="false" outlineLevel="0" max="9" min="9" style="2" width="11.52"/>
    <col collapsed="false" customWidth="true" hidden="true" outlineLevel="0" max="10" min="10" style="2" width="11.71"/>
    <col collapsed="false" customWidth="true" hidden="true" outlineLevel="0" max="11" min="11" style="2" width="35.74"/>
    <col collapsed="false" customWidth="false" hidden="true" outlineLevel="0" max="12" min="12" style="1" width="11.52"/>
    <col collapsed="false" customWidth="true" hidden="true" outlineLevel="0" max="13" min="13" style="2" width="2.54"/>
    <col collapsed="false" customWidth="true" hidden="true" outlineLevel="0" max="14" min="14" style="2" width="3.51"/>
    <col collapsed="false" customWidth="true" hidden="true" outlineLevel="0" max="15" min="15" style="2" width="6.71"/>
    <col collapsed="false" customWidth="true" hidden="true" outlineLevel="0" max="16" min="16" style="2" width="4.07"/>
    <col collapsed="false" customWidth="true" hidden="true" outlineLevel="0" max="17" min="17" style="1" width="4.07"/>
    <col collapsed="false" customWidth="true" hidden="true" outlineLevel="0" max="18" min="18" style="1" width="5.04"/>
    <col collapsed="false" customWidth="true" hidden="true" outlineLevel="0" max="19" min="19" style="2" width="3.51"/>
    <col collapsed="false" customWidth="true" hidden="true" outlineLevel="0" max="20" min="20" style="2" width="4.48"/>
    <col collapsed="false" customWidth="true" hidden="true" outlineLevel="0" max="21" min="21" style="2" width="4.07"/>
    <col collapsed="false" customWidth="true" hidden="true" outlineLevel="0" max="22" min="22" style="1" width="4.07"/>
    <col collapsed="false" customWidth="true" hidden="true" outlineLevel="0" max="23" min="23" style="1" width="33.67"/>
    <col collapsed="false" customWidth="false" hidden="true" outlineLevel="0" max="26" min="24" style="1" width="11.52"/>
    <col collapsed="false" customWidth="false" hidden="false" outlineLevel="0" max="27" min="27" style="1" width="11.52"/>
    <col collapsed="false" customWidth="true" hidden="false" outlineLevel="0" max="1023" min="28" style="1" width="13.28"/>
    <col collapsed="false" customWidth="true" hidden="false" outlineLevel="0" max="1025" min="1024" style="3" width="13.28"/>
  </cols>
  <sheetData>
    <row r="1" customFormat="false" ht="19.7" hidden="false" customHeight="false" outlineLevel="0" collapsed="false">
      <c r="A1" s="4" t="s">
        <v>0</v>
      </c>
      <c r="B1" s="4"/>
      <c r="C1" s="4"/>
      <c r="D1" s="4"/>
      <c r="E1" s="4"/>
      <c r="J1" s="5"/>
      <c r="K1" s="5"/>
      <c r="L1" s="6" t="s">
        <v>1</v>
      </c>
      <c r="M1" s="7" t="n">
        <f aca="false">IF($C$8=L1,0,0)</f>
        <v>0</v>
      </c>
      <c r="W1" s="1" t="s">
        <v>2</v>
      </c>
    </row>
    <row r="2" customFormat="false" ht="12.8" hidden="false" customHeight="false" outlineLevel="0" collapsed="false">
      <c r="A2" s="8"/>
      <c r="B2" s="8"/>
      <c r="C2" s="8"/>
      <c r="D2" s="8"/>
      <c r="E2" s="8"/>
      <c r="H2" s="9"/>
      <c r="I2" s="9"/>
      <c r="J2" s="7" t="s">
        <v>3</v>
      </c>
      <c r="K2" s="10" t="s">
        <v>4</v>
      </c>
      <c r="L2" s="6" t="s">
        <v>5</v>
      </c>
      <c r="M2" s="7" t="n">
        <f aca="false">IF($C$8=L2,1,0)</f>
        <v>0</v>
      </c>
      <c r="T2" s="11" t="n">
        <f aca="false">C12</f>
        <v>25</v>
      </c>
    </row>
    <row r="3" customFormat="false" ht="12.8" hidden="false" customHeight="true" outlineLevel="0" collapsed="false">
      <c r="A3" s="12" t="s">
        <v>6</v>
      </c>
      <c r="B3" s="12"/>
      <c r="C3" s="12"/>
      <c r="D3" s="12"/>
      <c r="E3" s="12"/>
      <c r="H3" s="9"/>
      <c r="I3" s="9"/>
      <c r="J3" s="7" t="s">
        <v>7</v>
      </c>
      <c r="K3" s="10" t="s">
        <v>8</v>
      </c>
      <c r="L3" s="6" t="s">
        <v>9</v>
      </c>
      <c r="M3" s="7" t="n">
        <f aca="false">IF($C$8=L3,1,0)</f>
        <v>0</v>
      </c>
      <c r="O3" s="13" t="s">
        <v>10</v>
      </c>
      <c r="P3" s="7" t="n">
        <v>1</v>
      </c>
      <c r="Q3" s="7" t="n">
        <v>1.5</v>
      </c>
      <c r="R3" s="7" t="n">
        <v>2</v>
      </c>
      <c r="T3" s="9"/>
      <c r="U3" s="9"/>
      <c r="W3" s="1" t="s">
        <v>11</v>
      </c>
    </row>
    <row r="4" customFormat="false" ht="12.8" hidden="false" customHeight="false" outlineLevel="0" collapsed="false">
      <c r="A4" s="12"/>
      <c r="B4" s="14"/>
      <c r="C4" s="14"/>
      <c r="D4" s="14"/>
      <c r="E4" s="14"/>
      <c r="H4" s="9"/>
      <c r="I4" s="9"/>
      <c r="J4" s="7" t="s">
        <v>12</v>
      </c>
      <c r="K4" s="10" t="s">
        <v>13</v>
      </c>
      <c r="L4" s="6" t="s">
        <v>14</v>
      </c>
      <c r="M4" s="7" t="n">
        <f aca="false">IF($C$8=L4,1,0)</f>
        <v>0</v>
      </c>
      <c r="N4" s="2" t="s">
        <v>15</v>
      </c>
      <c r="O4" s="7" t="n">
        <v>5</v>
      </c>
      <c r="P4" s="7" t="n">
        <v>1</v>
      </c>
      <c r="Q4" s="7" t="n">
        <v>1.5</v>
      </c>
      <c r="R4" s="7" t="n">
        <v>2</v>
      </c>
      <c r="S4" s="2" t="s">
        <v>16</v>
      </c>
      <c r="T4" s="7" t="n">
        <f aca="false">IF(AND($T2&lt;$O4,$T2&gt;0),P4,0)</f>
        <v>0</v>
      </c>
      <c r="U4" s="7" t="n">
        <f aca="false">IF(AND($T2&lt;$O4,$T2&gt;0),Q4,0)</f>
        <v>0</v>
      </c>
      <c r="V4" s="7" t="n">
        <f aca="false">IF(AND($T2&lt;$O4,$T2&gt;0),R4,0)</f>
        <v>0</v>
      </c>
    </row>
    <row r="5" customFormat="false" ht="12.8" hidden="false" customHeight="false" outlineLevel="0" collapsed="false">
      <c r="A5" s="15" t="s">
        <v>17</v>
      </c>
      <c r="B5" s="15"/>
      <c r="C5" s="15"/>
      <c r="D5" s="15"/>
      <c r="E5" s="15"/>
      <c r="H5" s="9"/>
      <c r="I5" s="9"/>
      <c r="J5" s="9"/>
      <c r="K5" s="3"/>
      <c r="L5" s="6" t="s">
        <v>18</v>
      </c>
      <c r="M5" s="7" t="n">
        <f aca="false">IF($C$8=L5,1,0)</f>
        <v>0</v>
      </c>
      <c r="N5" s="2" t="s">
        <v>19</v>
      </c>
      <c r="O5" s="7" t="n">
        <v>5</v>
      </c>
      <c r="P5" s="7" t="n">
        <v>1.5</v>
      </c>
      <c r="Q5" s="7" t="n">
        <v>2</v>
      </c>
      <c r="R5" s="7" t="n">
        <v>2.7</v>
      </c>
      <c r="S5" s="2" t="s">
        <v>20</v>
      </c>
      <c r="T5" s="9"/>
      <c r="U5" s="9"/>
    </row>
    <row r="6" customFormat="false" ht="12.8" hidden="false" customHeight="false" outlineLevel="0" collapsed="false">
      <c r="H6" s="9"/>
      <c r="I6" s="9"/>
      <c r="J6" s="9"/>
      <c r="K6" s="3"/>
      <c r="L6" s="6" t="s">
        <v>21</v>
      </c>
      <c r="M6" s="7" t="n">
        <f aca="false">IF($C$8=L6,1,0)</f>
        <v>0</v>
      </c>
      <c r="N6" s="2" t="s">
        <v>22</v>
      </c>
      <c r="O6" s="7" t="n">
        <v>7.5</v>
      </c>
      <c r="P6" s="7" t="n">
        <v>2</v>
      </c>
      <c r="Q6" s="7" t="n">
        <v>2.2</v>
      </c>
      <c r="R6" s="7" t="n">
        <v>3.5</v>
      </c>
      <c r="S6" s="2" t="s">
        <v>23</v>
      </c>
      <c r="T6" s="7" t="n">
        <f aca="false">IF(AND($T$2&gt;=$O5,$T$2&lt;=$O6),($T$2-$O5)*(P6-P5)/($O6-$O5)+P5,0)</f>
        <v>0</v>
      </c>
      <c r="U6" s="7" t="n">
        <f aca="false">IF(AND($T$2&gt;=$O5,$T$2&lt;=$O6),($T$2-$O5)*(Q6-Q5)/($O6-$O5)+Q5,0)</f>
        <v>0</v>
      </c>
      <c r="V6" s="7" t="n">
        <f aca="false">IF(AND($T$2&gt;=$O5,$T$2&lt;=$O6),($T$2-$O5)*(R6-R5)/($O6-$O5)+R5,0)</f>
        <v>0</v>
      </c>
    </row>
    <row r="7" customFormat="false" ht="12.8" hidden="false" customHeight="false" outlineLevel="0" collapsed="false">
      <c r="A7" s="16" t="s">
        <v>24</v>
      </c>
      <c r="B7" s="16"/>
      <c r="C7" s="16"/>
      <c r="D7" s="16"/>
      <c r="E7" s="16"/>
      <c r="H7" s="9"/>
      <c r="I7" s="9"/>
      <c r="J7" s="9"/>
      <c r="K7" s="3"/>
      <c r="L7" s="6" t="s">
        <v>25</v>
      </c>
      <c r="M7" s="7" t="n">
        <f aca="false">IF($C$8=L7,3,0)</f>
        <v>0</v>
      </c>
      <c r="O7" s="7" t="n">
        <v>10</v>
      </c>
      <c r="P7" s="7" t="n">
        <v>2.4</v>
      </c>
      <c r="Q7" s="7" t="n">
        <v>2.5</v>
      </c>
      <c r="R7" s="7" t="n">
        <v>3.7</v>
      </c>
      <c r="T7" s="7" t="n">
        <f aca="false">IF(AND($T$2&gt;$O6,$T$2&lt;=$O7),($T$2-$O6)*(P7-P6)/($O7-$O6)+P6,0)</f>
        <v>0</v>
      </c>
      <c r="U7" s="7" t="n">
        <f aca="false">IF(AND($T$2&gt;$O6,$T$2&lt;=$O7),($T$2-$O6)*(Q7-Q6)/($O7-$O6)+Q6,0)</f>
        <v>0</v>
      </c>
      <c r="V7" s="7" t="n">
        <f aca="false">IF(AND($T$2&gt;$O6,$T$2&lt;=$O7),($T$2-$O6)*(R7-R6)/($O7-$O6)+R6,0)</f>
        <v>0</v>
      </c>
    </row>
    <row r="8" customFormat="false" ht="12.8" hidden="false" customHeight="false" outlineLevel="0" collapsed="false">
      <c r="A8" s="17" t="s">
        <v>26</v>
      </c>
      <c r="B8" s="17"/>
      <c r="C8" s="18" t="s">
        <v>27</v>
      </c>
      <c r="D8" s="18"/>
      <c r="H8" s="9"/>
      <c r="I8" s="9"/>
      <c r="J8" s="9"/>
      <c r="K8" s="3"/>
      <c r="L8" s="6" t="s">
        <v>28</v>
      </c>
      <c r="M8" s="7" t="n">
        <f aca="false">IF($C$8=L8,2,0)</f>
        <v>0</v>
      </c>
      <c r="O8" s="7" t="n">
        <v>30</v>
      </c>
      <c r="P8" s="7" t="n">
        <v>3.8</v>
      </c>
      <c r="Q8" s="7" t="n">
        <v>4.6</v>
      </c>
      <c r="R8" s="7" t="n">
        <v>6.2</v>
      </c>
      <c r="T8" s="7" t="n">
        <f aca="false">IF(AND($T$2&gt;$O7,$T$2&lt;=$O8),($T$2-$O7)*(P8-P7)/($O8-$O7)+P7,0)</f>
        <v>3.45</v>
      </c>
      <c r="U8" s="7" t="n">
        <f aca="false">IF(AND($T$2&gt;$O7,$T$2&lt;=$O8),($T$2-$O7)*(Q8-Q7)/($O8-$O7)+Q7,0)</f>
        <v>4.075</v>
      </c>
      <c r="V8" s="7" t="n">
        <f aca="false">IF(AND($T$2&gt;$O7,$T$2&lt;=$O8),($T$2-$O7)*(R8-R7)/($O8-$O7)+R7,0)</f>
        <v>5.575</v>
      </c>
    </row>
    <row r="9" customFormat="false" ht="12.8" hidden="false" customHeight="false" outlineLevel="0" collapsed="false">
      <c r="H9" s="9"/>
      <c r="I9" s="9"/>
      <c r="J9" s="9"/>
      <c r="K9" s="3"/>
      <c r="L9" s="6" t="s">
        <v>29</v>
      </c>
      <c r="M9" s="7" t="n">
        <f aca="false">IF($C$8=L9,1,0)</f>
        <v>0</v>
      </c>
      <c r="O9" s="7" t="n">
        <v>50</v>
      </c>
      <c r="P9" s="7" t="n">
        <v>4.5</v>
      </c>
      <c r="Q9" s="7" t="n">
        <v>5.5</v>
      </c>
      <c r="R9" s="7" t="n">
        <v>7.3</v>
      </c>
      <c r="T9" s="7" t="n">
        <f aca="false">IF(AND($T$2&gt;$O8,$T$2&lt;=$O9),($T$2-$O8)*(P9-P8)/($O9-$O8)+P8,0)</f>
        <v>0</v>
      </c>
      <c r="U9" s="7" t="n">
        <f aca="false">IF(AND($T$2&gt;$O8,$T$2&lt;=$O9),($T$2-$O8)*(Q9-Q8)/($O9-$O8)+Q8,0)</f>
        <v>0</v>
      </c>
      <c r="V9" s="7" t="n">
        <f aca="false">IF(AND($T$2&gt;$O8,$T$2&lt;=$O9),($T$2-$O8)*(R9-R8)/($O9-$O8)+R8,0)</f>
        <v>0</v>
      </c>
    </row>
    <row r="10" customFormat="false" ht="12.8" hidden="false" customHeight="false" outlineLevel="0" collapsed="false">
      <c r="A10" s="16" t="s">
        <v>30</v>
      </c>
      <c r="B10" s="16"/>
      <c r="C10" s="16"/>
      <c r="D10" s="16"/>
      <c r="E10" s="16"/>
      <c r="H10" s="9"/>
      <c r="I10" s="9"/>
      <c r="J10" s="9"/>
      <c r="K10" s="9"/>
      <c r="L10" s="6" t="s">
        <v>31</v>
      </c>
      <c r="M10" s="7" t="n">
        <f aca="false">IF($C$8=L10,2,0)</f>
        <v>0</v>
      </c>
      <c r="O10" s="7" t="n">
        <v>70</v>
      </c>
      <c r="P10" s="7" t="n">
        <v>5</v>
      </c>
      <c r="Q10" s="7" t="n">
        <v>6</v>
      </c>
      <c r="R10" s="7" t="n">
        <v>8</v>
      </c>
      <c r="T10" s="7" t="n">
        <f aca="false">IF(AND($T$2&gt;$O9,$T$2&lt;=$O10),($T$2-$O9)*(P10-P9)/($O10-$O9)+P9,0)</f>
        <v>0</v>
      </c>
      <c r="U10" s="7" t="n">
        <f aca="false">IF(AND($T$2&gt;$O9,$T$2&lt;=$O10),($T$2-$O9)*(Q10-Q9)/($O10-$O9)+Q9,0)</f>
        <v>0</v>
      </c>
      <c r="V10" s="7" t="n">
        <f aca="false">IF(AND($T$2&gt;$O9,$T$2&lt;=$O10),($T$2-$O9)*(R10-R9)/($O10-$O9)+R9,0)</f>
        <v>0</v>
      </c>
    </row>
    <row r="11" customFormat="false" ht="12.8" hidden="false" customHeight="false" outlineLevel="0" collapsed="false">
      <c r="A11" s="16" t="s">
        <v>32</v>
      </c>
      <c r="B11" s="16"/>
      <c r="C11" s="16"/>
      <c r="D11" s="16"/>
      <c r="E11" s="16"/>
      <c r="F11" s="19"/>
      <c r="H11" s="9"/>
      <c r="I11" s="9"/>
      <c r="J11" s="9"/>
      <c r="K11" s="9"/>
      <c r="L11" s="6" t="s">
        <v>33</v>
      </c>
      <c r="M11" s="7" t="n">
        <f aca="false">IF($C$8=L11,1,0)</f>
        <v>0</v>
      </c>
      <c r="O11" s="7" t="n">
        <v>90</v>
      </c>
      <c r="P11" s="7" t="n">
        <v>5.3</v>
      </c>
      <c r="Q11" s="7" t="n">
        <v>6.4</v>
      </c>
      <c r="R11" s="7" t="n">
        <v>8.6</v>
      </c>
      <c r="T11" s="7" t="n">
        <f aca="false">IF(AND($T$2&gt;$O10,$T$2&lt;=$O11),($T$2-$O10)*(P11-P10)/($O11-$O10)+P10,0)</f>
        <v>0</v>
      </c>
      <c r="U11" s="7" t="n">
        <f aca="false">IF(AND($T$2&gt;$O10,$T$2&lt;=$O11),($T$2-$O10)*(Q11-Q10)/($O11-$O10)+Q10,0)</f>
        <v>0</v>
      </c>
      <c r="V11" s="7" t="n">
        <f aca="false">IF(AND($T$2&gt;$O10,$T$2&lt;=$O11),($T$2-$O10)*(R11-R10)/($O11-$O10)+R10,0)</f>
        <v>0</v>
      </c>
    </row>
    <row r="12" customFormat="false" ht="12.8" hidden="false" customHeight="false" outlineLevel="0" collapsed="false">
      <c r="A12" s="20" t="s">
        <v>34</v>
      </c>
      <c r="B12" s="20"/>
      <c r="C12" s="21" t="n">
        <v>25</v>
      </c>
      <c r="D12" s="22" t="s">
        <v>35</v>
      </c>
      <c r="E12" s="23"/>
      <c r="G12" s="3"/>
      <c r="H12" s="9"/>
      <c r="I12" s="9"/>
      <c r="J12" s="9"/>
      <c r="K12" s="9"/>
      <c r="L12" s="6" t="s">
        <v>36</v>
      </c>
      <c r="M12" s="7" t="n">
        <f aca="false">IF($C$8=L12,3,0)</f>
        <v>0</v>
      </c>
      <c r="O12" s="7" t="n">
        <v>110</v>
      </c>
      <c r="P12" s="7" t="n">
        <v>5.5</v>
      </c>
      <c r="Q12" s="7" t="n">
        <v>6.7</v>
      </c>
      <c r="R12" s="7" t="n">
        <v>9</v>
      </c>
      <c r="T12" s="7" t="n">
        <f aca="false">IF(AND($T$2&gt;$O11,$T$2&lt;=$O12),($T$2-$O11)*(P12-P11)/($O12-$O11)+P11,0)</f>
        <v>0</v>
      </c>
      <c r="U12" s="7" t="n">
        <f aca="false">IF(AND($T$2&gt;$O11,$T$2&lt;=$O12),($T$2-$O11)*(Q12-Q11)/($O12-$O11)+Q11,0)</f>
        <v>0</v>
      </c>
      <c r="V12" s="7" t="n">
        <f aca="false">IF(AND($T$2&gt;$O11,$T$2&lt;=$O12),($T$2-$O11)*(R12-R11)/($O12-$O11)+R11,0)</f>
        <v>0</v>
      </c>
    </row>
    <row r="13" customFormat="false" ht="12.8" hidden="false" customHeight="false" outlineLevel="0" collapsed="false">
      <c r="A13" s="20"/>
      <c r="B13" s="24"/>
      <c r="C13" s="9"/>
      <c r="D13" s="22"/>
      <c r="E13" s="23"/>
      <c r="G13" s="3"/>
      <c r="H13" s="9"/>
      <c r="I13" s="9"/>
      <c r="J13" s="9"/>
      <c r="K13" s="9"/>
      <c r="L13" s="6" t="s">
        <v>37</v>
      </c>
      <c r="M13" s="7" t="n">
        <f aca="false">IF($C$8=L13,2,0)</f>
        <v>0</v>
      </c>
      <c r="O13" s="7" t="n">
        <v>130</v>
      </c>
      <c r="P13" s="7" t="n">
        <v>5.7</v>
      </c>
      <c r="Q13" s="7" t="n">
        <v>7</v>
      </c>
      <c r="R13" s="7" t="n">
        <v>9.3</v>
      </c>
      <c r="T13" s="7" t="n">
        <f aca="false">IF(AND($T$2&gt;$O12,$T$2&lt;=$O13),($T$2-$O12)*(P13-P12)/($O13-$O12)+P12,0)</f>
        <v>0</v>
      </c>
      <c r="U13" s="7" t="n">
        <f aca="false">IF(AND($T$2&gt;$O12,$T$2&lt;=$O13),($T$2-$O12)*(Q13-Q12)/($O13-$O12)+Q12,0)</f>
        <v>0</v>
      </c>
      <c r="V13" s="7" t="n">
        <f aca="false">IF(AND($T$2&gt;$O12,$T$2&lt;=$O13),($T$2-$O12)*(R13-R12)/($O13-$O12)+R12,0)</f>
        <v>0</v>
      </c>
    </row>
    <row r="14" customFormat="false" ht="12.8" hidden="false" customHeight="false" outlineLevel="0" collapsed="false">
      <c r="A14" s="20"/>
      <c r="B14" s="24"/>
      <c r="C14" s="9"/>
      <c r="D14" s="22"/>
      <c r="E14" s="23"/>
      <c r="G14" s="3"/>
      <c r="H14" s="9"/>
      <c r="I14" s="9"/>
      <c r="J14" s="9"/>
      <c r="K14" s="9"/>
      <c r="L14" s="6" t="s">
        <v>38</v>
      </c>
      <c r="M14" s="7" t="n">
        <f aca="false">IF($C$8=L14,1,0)</f>
        <v>0</v>
      </c>
      <c r="O14" s="7" t="n">
        <v>150</v>
      </c>
      <c r="P14" s="7" t="n">
        <v>5.9</v>
      </c>
      <c r="Q14" s="7" t="n">
        <v>7.2</v>
      </c>
      <c r="R14" s="7" t="n">
        <v>9.6</v>
      </c>
      <c r="T14" s="7" t="n">
        <f aca="false">IF(AND($T$2&gt;$O13,$T$2&lt;=$O14),($T$2-$O13)*(P14-P13)/($O14-$O13)+P13,0)</f>
        <v>0</v>
      </c>
      <c r="U14" s="7" t="n">
        <f aca="false">IF(AND($T$2&gt;$O13,$T$2&lt;=$O14),($T$2-$O13)*(Q14-Q13)/($O14-$O13)+Q13,0)</f>
        <v>0</v>
      </c>
      <c r="V14" s="7" t="n">
        <f aca="false">IF(AND($T$2&gt;$O13,$T$2&lt;=$O14),($T$2-$O13)*(R14-R13)/($O14-$O13)+R13,0)</f>
        <v>0</v>
      </c>
    </row>
    <row r="15" customFormat="false" ht="12.8" hidden="false" customHeight="false" outlineLevel="0" collapsed="false">
      <c r="A15" s="15" t="s">
        <v>39</v>
      </c>
      <c r="B15" s="15"/>
      <c r="C15" s="15"/>
      <c r="D15" s="15"/>
      <c r="E15" s="15"/>
      <c r="H15" s="9"/>
      <c r="I15" s="9"/>
      <c r="J15" s="9"/>
      <c r="K15" s="9"/>
      <c r="L15" s="6" t="s">
        <v>40</v>
      </c>
      <c r="M15" s="7" t="n">
        <f aca="false">IF($C$8=L15,1,0)</f>
        <v>0</v>
      </c>
      <c r="O15" s="7" t="n">
        <v>170</v>
      </c>
      <c r="P15" s="7" t="n">
        <v>6.1</v>
      </c>
      <c r="Q15" s="7" t="n">
        <v>7.4</v>
      </c>
      <c r="R15" s="7" t="n">
        <v>9.9</v>
      </c>
      <c r="T15" s="7" t="n">
        <f aca="false">IF(AND($T$2&gt;$O14,$T$2&lt;=$O15),($T$2-$O14)*(P15-P14)/($O15-$O14)+P14,0)</f>
        <v>0</v>
      </c>
      <c r="U15" s="7" t="n">
        <f aca="false">IF(AND($T$2&gt;$O14,$T$2&lt;=$O15),($T$2-$O14)*(Q15-Q14)/($O15-$O14)+Q14,0)</f>
        <v>0</v>
      </c>
      <c r="V15" s="7" t="n">
        <f aca="false">IF(AND($T$2&gt;$O14,$T$2&lt;=$O15),($T$2-$O14)*(R15-R14)/($O15-$O14)+R14,0)</f>
        <v>0</v>
      </c>
    </row>
    <row r="16" customFormat="false" ht="12.8" hidden="false" customHeight="false" outlineLevel="0" collapsed="false">
      <c r="A16" s="3"/>
      <c r="H16" s="9"/>
      <c r="I16" s="9"/>
      <c r="J16" s="9"/>
      <c r="K16" s="9"/>
      <c r="L16" s="6" t="s">
        <v>41</v>
      </c>
      <c r="M16" s="7" t="n">
        <f aca="false">IF($C$8=L16,1,0)</f>
        <v>0</v>
      </c>
      <c r="O16" s="7" t="n">
        <v>190</v>
      </c>
      <c r="P16" s="7" t="n">
        <v>6.2</v>
      </c>
      <c r="Q16" s="7" t="n">
        <v>7.5</v>
      </c>
      <c r="R16" s="7" t="n">
        <v>10.1</v>
      </c>
      <c r="T16" s="7" t="n">
        <f aca="false">IF(AND($T$2&gt;$O15,$T$2&lt;=$O16),($T$2-$O15)*(P16-P15)/($O16-$O15)+P15,0)</f>
        <v>0</v>
      </c>
      <c r="U16" s="7" t="n">
        <f aca="false">IF(AND($T$2&gt;$O15,$T$2&lt;=$O16),($T$2-$O15)*(Q16-Q15)/($O16-$O15)+Q15,0)</f>
        <v>0</v>
      </c>
      <c r="V16" s="7" t="n">
        <f aca="false">IF(AND($T$2&gt;$O15,$T$2&lt;=$O16),($T$2-$O15)*(R16-R15)/($O16-$O15)+R15,0)</f>
        <v>0</v>
      </c>
    </row>
    <row r="17" customFormat="false" ht="12.8" hidden="false" customHeight="false" outlineLevel="0" collapsed="false">
      <c r="A17" s="17" t="s">
        <v>42</v>
      </c>
      <c r="B17" s="17"/>
      <c r="C17" s="25" t="str">
        <f aca="false">IF(M37=1,"LOW",IF(M37=2,"MODERATE",IF(M37=3,"HIGH","")))</f>
        <v>LOW</v>
      </c>
      <c r="D17" s="26" t="str">
        <f aca="false">IF(C17="","",VLOOKUP(C17,J1:K4,2,))</f>
        <v> &lt; 25 kg/sqm (timber equivalent)</v>
      </c>
      <c r="E17" s="26"/>
      <c r="F17" s="2"/>
      <c r="H17" s="9"/>
      <c r="I17" s="9"/>
      <c r="J17" s="9"/>
      <c r="K17" s="9"/>
      <c r="L17" s="6" t="s">
        <v>43</v>
      </c>
      <c r="M17" s="7" t="n">
        <f aca="false">IF($C$8=L17,1,0)</f>
        <v>0</v>
      </c>
      <c r="O17" s="7" t="n">
        <v>210</v>
      </c>
      <c r="P17" s="7" t="n">
        <v>6.3</v>
      </c>
      <c r="Q17" s="7" t="n">
        <v>7.7</v>
      </c>
      <c r="R17" s="7" t="n">
        <v>10.3</v>
      </c>
      <c r="T17" s="7" t="n">
        <f aca="false">IF(AND($T$2&gt;$O16,$T$2&lt;=$O17),($T$2-$O16)*(P17-P16)/($O17-$O16)+P16,0)</f>
        <v>0</v>
      </c>
      <c r="U17" s="7" t="n">
        <f aca="false">IF(AND($T$2&gt;$O16,$T$2&lt;=$O17),($T$2-$O16)*(Q17-Q16)/($O17-$O16)+Q16,0)</f>
        <v>0</v>
      </c>
      <c r="V17" s="7" t="n">
        <f aca="false">IF(AND($T$2&gt;$O16,$T$2&lt;=$O17),($T$2-$O16)*(R17-R16)/($O17-$O16)+R16,0)</f>
        <v>0</v>
      </c>
    </row>
    <row r="18" customFormat="false" ht="12.8" hidden="false" customHeight="false" outlineLevel="0" collapsed="false">
      <c r="A18" s="17"/>
      <c r="B18" s="17"/>
      <c r="C18" s="27"/>
      <c r="D18" s="26"/>
      <c r="E18" s="9"/>
      <c r="H18" s="9"/>
      <c r="I18" s="9"/>
      <c r="J18" s="9"/>
      <c r="K18" s="9"/>
      <c r="L18" s="6" t="s">
        <v>44</v>
      </c>
      <c r="M18" s="7" t="n">
        <f aca="false">IF($C$8=L18,1,0)</f>
        <v>0</v>
      </c>
      <c r="O18" s="7" t="n">
        <v>230</v>
      </c>
      <c r="P18" s="7" t="n">
        <v>6.4</v>
      </c>
      <c r="Q18" s="7" t="n">
        <v>7.8</v>
      </c>
      <c r="R18" s="7" t="n">
        <v>10.5</v>
      </c>
      <c r="T18" s="7" t="n">
        <f aca="false">IF(AND($T$2&gt;$O17,$T$2&lt;=$O18),($T$2-$O17)*(P18-P17)/($O18-$O17)+P17,0)</f>
        <v>0</v>
      </c>
      <c r="U18" s="7" t="n">
        <f aca="false">IF(AND($T$2&gt;$O17,$T$2&lt;=$O18),($T$2-$O17)*(Q18-Q17)/($O18-$O17)+Q17,0)</f>
        <v>0</v>
      </c>
      <c r="V18" s="7" t="n">
        <f aca="false">IF(AND($T$2&gt;$O17,$T$2&lt;=$O18),($T$2-$O17)*(R18-R17)/($O18-$O17)+R17,0)</f>
        <v>0</v>
      </c>
    </row>
    <row r="19" customFormat="false" ht="12.8" hidden="false" customHeight="false" outlineLevel="0" collapsed="false">
      <c r="A19" s="17"/>
      <c r="B19" s="17"/>
      <c r="C19" s="27"/>
      <c r="D19" s="26"/>
      <c r="E19" s="9"/>
      <c r="H19" s="9"/>
      <c r="I19" s="9"/>
      <c r="J19" s="9"/>
      <c r="K19" s="9"/>
      <c r="L19" s="6" t="s">
        <v>45</v>
      </c>
      <c r="M19" s="7" t="n">
        <f aca="false">IF($C$8=L19,1,0)</f>
        <v>0</v>
      </c>
      <c r="O19" s="7" t="n">
        <v>250</v>
      </c>
      <c r="P19" s="7" t="n">
        <v>6.5</v>
      </c>
      <c r="Q19" s="7" t="n">
        <v>8</v>
      </c>
      <c r="R19" s="7" t="n">
        <v>10.6</v>
      </c>
      <c r="T19" s="7" t="n">
        <f aca="false">IF(AND($T$2&gt;$O18,$T$2&lt;=$O19),($T$2-$O18)*(P19-P18)/($O19-$O18)+P18,0)</f>
        <v>0</v>
      </c>
      <c r="U19" s="7" t="n">
        <f aca="false">IF(AND($T$2&gt;$O18,$T$2&lt;=$O19),($T$2-$O18)*(Q19-Q18)/($O19-$O18)+Q18,0)</f>
        <v>0</v>
      </c>
      <c r="V19" s="7" t="n">
        <f aca="false">IF(AND($T$2&gt;$O18,$T$2&lt;=$O19),($T$2-$O18)*(R19-R18)/($O19-$O18)+R18,0)</f>
        <v>0</v>
      </c>
    </row>
    <row r="20" customFormat="false" ht="12.8" hidden="false" customHeight="false" outlineLevel="0" collapsed="false">
      <c r="A20" s="15" t="s">
        <v>46</v>
      </c>
      <c r="B20" s="15"/>
      <c r="C20" s="15"/>
      <c r="D20" s="15"/>
      <c r="E20" s="15"/>
      <c r="J20" s="9"/>
      <c r="L20" s="6" t="s">
        <v>47</v>
      </c>
      <c r="M20" s="7" t="n">
        <f aca="false">IF($C$8=L20,2,0)</f>
        <v>0</v>
      </c>
      <c r="O20" s="7" t="n">
        <v>270</v>
      </c>
      <c r="P20" s="7" t="n">
        <v>6.6</v>
      </c>
      <c r="Q20" s="7" t="n">
        <v>8.1</v>
      </c>
      <c r="R20" s="7" t="n">
        <v>10.8</v>
      </c>
      <c r="T20" s="7" t="n">
        <f aca="false">IF(AND($T$2&gt;$O19,$T$2&lt;=$O20),($T$2-$O19)*(P20-P19)/($O20-$O19)+P19,0)</f>
        <v>0</v>
      </c>
      <c r="U20" s="7" t="n">
        <f aca="false">IF(AND($T$2&gt;$O19,$T$2&lt;=$O20),($T$2-$O19)*(Q20-Q19)/($O20-$O19)+Q19,0)</f>
        <v>0</v>
      </c>
      <c r="V20" s="7" t="n">
        <f aca="false">IF(AND($T$2&gt;$O19,$T$2&lt;=$O20),($T$2-$O19)*(R20-R19)/($O20-$O19)+R19,0)</f>
        <v>0</v>
      </c>
    </row>
    <row r="21" customFormat="false" ht="12.8" hidden="false" customHeight="false" outlineLevel="0" collapsed="false">
      <c r="A21" s="17"/>
      <c r="B21" s="17"/>
      <c r="C21" s="27"/>
      <c r="D21" s="26"/>
      <c r="E21" s="9"/>
      <c r="H21" s="9"/>
      <c r="I21" s="9"/>
      <c r="J21" s="9"/>
      <c r="K21" s="9"/>
      <c r="L21" s="6" t="s">
        <v>48</v>
      </c>
      <c r="M21" s="7" t="n">
        <f aca="false">IF($C$8=L21,2,0)</f>
        <v>0</v>
      </c>
      <c r="O21" s="7" t="n">
        <v>290</v>
      </c>
      <c r="P21" s="7" t="n">
        <v>6.7</v>
      </c>
      <c r="Q21" s="7" t="n">
        <v>8.2</v>
      </c>
      <c r="R21" s="7" t="n">
        <v>10.9</v>
      </c>
      <c r="T21" s="7" t="n">
        <f aca="false">IF(AND($T$2&gt;$O20,$T$2&lt;=$O21),($T$2-$O20)*(P21-P20)/($O21-$O20)+P20,0)</f>
        <v>0</v>
      </c>
      <c r="U21" s="7" t="n">
        <f aca="false">IF(AND($T$2&gt;$O20,$T$2&lt;=$O21),($T$2-$O20)*(Q21-Q20)/($O21-$O20)+Q20,0)</f>
        <v>0</v>
      </c>
      <c r="V21" s="7" t="n">
        <f aca="false">IF(AND($T$2&gt;$O20,$T$2&lt;=$O21),($T$2-$O20)*(R21-R20)/($O21-$O20)+R20,0)</f>
        <v>0</v>
      </c>
    </row>
    <row r="22" customFormat="false" ht="12.8" hidden="false" customHeight="false" outlineLevel="0" collapsed="false">
      <c r="A22" s="28" t="s">
        <v>49</v>
      </c>
      <c r="B22" s="28"/>
      <c r="C22" s="28"/>
      <c r="D22" s="28"/>
      <c r="E22" s="28"/>
      <c r="J22" s="9"/>
      <c r="K22" s="9"/>
      <c r="L22" s="6" t="s">
        <v>50</v>
      </c>
      <c r="M22" s="7" t="n">
        <f aca="false">IF($C$8=L22,2,0)</f>
        <v>0</v>
      </c>
      <c r="O22" s="7" t="n">
        <v>310</v>
      </c>
      <c r="P22" s="7" t="n">
        <v>6.8</v>
      </c>
      <c r="Q22" s="7" t="n">
        <v>8.3</v>
      </c>
      <c r="R22" s="7" t="n">
        <v>11.1</v>
      </c>
      <c r="T22" s="7" t="n">
        <f aca="false">IF(AND($T$2&gt;$O21,$T$2&lt;=$O22),($T$2-$O21)*(P22-P21)/($O22-$O21)+P21,0)</f>
        <v>0</v>
      </c>
      <c r="U22" s="7" t="n">
        <f aca="false">IF(AND($T$2&gt;$O21,$T$2&lt;=$O22),($T$2-$O21)*(Q22-Q21)/($O22-$O21)+Q21,0)</f>
        <v>0</v>
      </c>
      <c r="V22" s="7" t="n">
        <f aca="false">IF(AND($T$2&gt;$O21,$T$2&lt;=$O22),($T$2-$O21)*(R22-R21)/($O22-$O21)+R21,0)</f>
        <v>0</v>
      </c>
    </row>
    <row r="23" customFormat="false" ht="13.8" hidden="false" customHeight="false" outlineLevel="0" collapsed="false">
      <c r="A23" s="29" t="s">
        <v>51</v>
      </c>
      <c r="B23" s="29"/>
      <c r="C23" s="30" t="n">
        <f aca="false">W32</f>
        <v>3.45</v>
      </c>
      <c r="D23" s="31" t="s">
        <v>52</v>
      </c>
      <c r="E23" s="32"/>
      <c r="J23" s="9"/>
      <c r="K23" s="9"/>
      <c r="L23" s="6" t="s">
        <v>53</v>
      </c>
      <c r="M23" s="7" t="n">
        <f aca="false">IF($C$8=L23,1,0)</f>
        <v>0</v>
      </c>
      <c r="O23" s="7" t="n">
        <v>330</v>
      </c>
      <c r="P23" s="7" t="n">
        <v>6.9</v>
      </c>
      <c r="Q23" s="7" t="n">
        <v>8.4</v>
      </c>
      <c r="R23" s="7" t="n">
        <v>11.2</v>
      </c>
      <c r="T23" s="7" t="n">
        <f aca="false">IF(AND($T$2&gt;$O22,$T$2&lt;=$O23),($T$2-$O22)*(P23-P22)/($O23-$O22)+P22,0)</f>
        <v>0</v>
      </c>
      <c r="U23" s="7" t="n">
        <f aca="false">IF(AND($T$2&gt;$O22,$T$2&lt;=$O23),($T$2-$O22)*(Q23-Q22)/($O23-$O22)+Q22,0)</f>
        <v>0</v>
      </c>
      <c r="V23" s="7" t="n">
        <f aca="false">IF(AND($T$2&gt;$O22,$T$2&lt;=$O23),($T$2-$O22)*(R23-R22)/($O23-$O22)+R22,0)</f>
        <v>0</v>
      </c>
    </row>
    <row r="24" customFormat="false" ht="12.8" hidden="false" customHeight="false" outlineLevel="0" collapsed="false">
      <c r="A24" s="9"/>
      <c r="B24" s="9"/>
      <c r="C24" s="9"/>
      <c r="D24" s="9"/>
      <c r="E24" s="9"/>
      <c r="J24" s="9"/>
      <c r="K24" s="9"/>
      <c r="L24" s="6" t="s">
        <v>54</v>
      </c>
      <c r="M24" s="7" t="n">
        <f aca="false">IF($C$8=L24,1,0)</f>
        <v>0</v>
      </c>
      <c r="O24" s="7" t="n">
        <v>350</v>
      </c>
      <c r="P24" s="7" t="n">
        <v>6.9</v>
      </c>
      <c r="Q24" s="7" t="n">
        <v>8.5</v>
      </c>
      <c r="R24" s="7" t="n">
        <v>11.3</v>
      </c>
      <c r="T24" s="7" t="n">
        <f aca="false">IF(AND($T$2&gt;$O23,$T$2&lt;=$O24),($T$2-$O23)*(P24-P23)/($O24-$O23)+P23,0)</f>
        <v>0</v>
      </c>
      <c r="U24" s="7" t="n">
        <f aca="false">IF(AND($T$2&gt;$O23,$T$2&lt;=$O24),($T$2-$O23)*(Q24-Q23)/($O24-$O23)+Q23,0)</f>
        <v>0</v>
      </c>
      <c r="V24" s="7" t="n">
        <f aca="false">IF(AND($T$2&gt;$O23,$T$2&lt;=$O24),($T$2-$O23)*(R24-R23)/($O24-$O23)+R23,0)</f>
        <v>0</v>
      </c>
    </row>
    <row r="25" customFormat="false" ht="12.8" hidden="false" customHeight="false" outlineLevel="0" collapsed="false">
      <c r="A25" s="3"/>
      <c r="B25" s="3"/>
      <c r="C25" s="3"/>
      <c r="D25" s="3"/>
      <c r="E25" s="3"/>
      <c r="J25" s="9"/>
      <c r="K25" s="9"/>
      <c r="L25" s="6" t="s">
        <v>55</v>
      </c>
      <c r="M25" s="7" t="n">
        <f aca="false">IF($C$8=L25,1,0)</f>
        <v>0</v>
      </c>
      <c r="O25" s="33" t="n">
        <v>370</v>
      </c>
      <c r="P25" s="34" t="n">
        <v>7</v>
      </c>
      <c r="Q25" s="34" t="n">
        <v>8.5</v>
      </c>
      <c r="R25" s="7" t="n">
        <v>11.4</v>
      </c>
      <c r="T25" s="7" t="n">
        <f aca="false">IF(AND($T$2&gt;$O24,$T$2&lt;=$O25),($T$2-$O24)*(P25-P24)/($O25-$O24)+P24,0)</f>
        <v>0</v>
      </c>
      <c r="U25" s="7" t="n">
        <f aca="false">IF(AND($T$2&gt;$O24,$T$2&lt;=$O25),($T$2-$O24)*(Q25-Q24)/($O25-$O24)+Q24,0)</f>
        <v>0</v>
      </c>
      <c r="V25" s="7" t="n">
        <f aca="false">IF(AND($T$2&gt;$O24,$T$2&lt;=$O25),($T$2-$O24)*(R25-R24)/($O25-$O24)+R24,0)</f>
        <v>0</v>
      </c>
    </row>
    <row r="26" customFormat="false" ht="26.25" hidden="false" customHeight="true" outlineLevel="0" collapsed="false">
      <c r="A26" s="35" t="s">
        <v>56</v>
      </c>
      <c r="B26" s="35"/>
      <c r="C26" s="35"/>
      <c r="D26" s="35"/>
      <c r="E26" s="35"/>
      <c r="J26" s="9"/>
      <c r="K26" s="9"/>
      <c r="L26" s="6" t="s">
        <v>27</v>
      </c>
      <c r="M26" s="7" t="n">
        <f aca="false">IF($C$8=L26,1,0)</f>
        <v>1</v>
      </c>
      <c r="O26" s="33" t="n">
        <v>390</v>
      </c>
      <c r="P26" s="34" t="n">
        <v>7.1</v>
      </c>
      <c r="Q26" s="34" t="n">
        <v>8.6</v>
      </c>
      <c r="R26" s="7" t="n">
        <v>11.5</v>
      </c>
      <c r="T26" s="7" t="n">
        <f aca="false">IF(AND($T$2&gt;$O25,$T$2&lt;=$O26),($T$2-$O25)*(P26-P25)/($O26-$O25)+P25,0)</f>
        <v>0</v>
      </c>
      <c r="U26" s="7" t="n">
        <f aca="false">IF(AND($T$2&gt;$O25,$T$2&lt;=$O26),($T$2-$O25)*(Q26-Q25)/($O26-$O25)+Q25,0)</f>
        <v>0</v>
      </c>
      <c r="V26" s="7" t="n">
        <f aca="false">IF(AND($T$2&gt;$O25,$T$2&lt;=$O26),($T$2-$O25)*(R26-R25)/($O26-$O25)+R25,0)</f>
        <v>0</v>
      </c>
    </row>
    <row r="27" customFormat="false" ht="12.8" hidden="false" customHeight="false" outlineLevel="0" collapsed="false">
      <c r="A27" s="3"/>
      <c r="B27" s="3"/>
      <c r="C27" s="3"/>
      <c r="D27" s="3"/>
      <c r="E27" s="3"/>
      <c r="I27" s="1"/>
      <c r="J27" s="9"/>
      <c r="K27" s="9"/>
      <c r="L27" s="6" t="s">
        <v>57</v>
      </c>
      <c r="M27" s="7" t="n">
        <f aca="false">IF($C$8=L27,1,0)</f>
        <v>0</v>
      </c>
      <c r="O27" s="33" t="n">
        <v>410</v>
      </c>
      <c r="P27" s="34" t="n">
        <v>7.1</v>
      </c>
      <c r="Q27" s="34" t="n">
        <v>8.7</v>
      </c>
      <c r="R27" s="7" t="n">
        <v>11.6</v>
      </c>
      <c r="T27" s="7" t="n">
        <f aca="false">IF(AND($T$2&gt;$O26,$T$2&lt;=$O27),($T$2-$O26)*(P27-P26)/($O27-$O26)+P26,0)</f>
        <v>0</v>
      </c>
      <c r="U27" s="7" t="n">
        <f aca="false">IF(AND($T$2&gt;$O26,$T$2&lt;=$O27),($T$2-$O26)*(Q27-Q26)/($O27-$O26)+Q26,0)</f>
        <v>0</v>
      </c>
      <c r="V27" s="7" t="n">
        <f aca="false">IF(AND($T$2&gt;$O26,$T$2&lt;=$O27),($T$2-$O26)*(R27-R26)/($O27-$O26)+R26,0)</f>
        <v>0</v>
      </c>
    </row>
    <row r="28" customFormat="false" ht="12.8" hidden="false" customHeight="false" outlineLevel="0" collapsed="false">
      <c r="C28" s="1"/>
      <c r="D28" s="1"/>
      <c r="E28" s="36" t="s">
        <v>58</v>
      </c>
      <c r="J28" s="9"/>
      <c r="K28" s="9"/>
      <c r="L28" s="6" t="s">
        <v>59</v>
      </c>
      <c r="M28" s="7" t="n">
        <f aca="false">IF($C$8=L28,1,0)</f>
        <v>0</v>
      </c>
      <c r="O28" s="33" t="n">
        <v>430</v>
      </c>
      <c r="P28" s="34" t="n">
        <v>7.2</v>
      </c>
      <c r="Q28" s="34" t="n">
        <v>8.8</v>
      </c>
      <c r="R28" s="7" t="n">
        <v>11.7</v>
      </c>
      <c r="T28" s="7" t="n">
        <f aca="false">IF(AND($T$2&gt;$O27,$T$2&lt;=$O28),($T$2-$O27)*(P28-P27)/($O28-$O27)+P27,0)</f>
        <v>0</v>
      </c>
      <c r="U28" s="7" t="n">
        <f aca="false">IF(AND($T$2&gt;$O27,$T$2&lt;=$O28),($T$2-$O27)*(Q28-Q27)/($O28-$O27)+Q27,0)</f>
        <v>0</v>
      </c>
      <c r="V28" s="7" t="n">
        <f aca="false">IF(AND($T$2&gt;$O27,$T$2&lt;=$O28),($T$2-$O27)*(R28-R27)/($O28-$O27)+R27,0)</f>
        <v>0</v>
      </c>
    </row>
    <row r="29" customFormat="false" ht="12.8" hidden="false" customHeight="false" outlineLevel="0" collapsed="false">
      <c r="A29" s="37"/>
      <c r="B29" s="37"/>
      <c r="C29" s="37"/>
      <c r="D29" s="37"/>
      <c r="E29" s="37"/>
      <c r="J29" s="9"/>
      <c r="K29" s="9"/>
      <c r="L29" s="6" t="s">
        <v>60</v>
      </c>
      <c r="M29" s="7" t="n">
        <f aca="false">IF($C$8=L29,3,0)</f>
        <v>0</v>
      </c>
      <c r="O29" s="33" t="n">
        <v>450</v>
      </c>
      <c r="P29" s="34" t="n">
        <v>7.2</v>
      </c>
      <c r="Q29" s="34" t="n">
        <v>8.8</v>
      </c>
      <c r="R29" s="7" t="n">
        <v>11.8</v>
      </c>
      <c r="T29" s="7" t="n">
        <f aca="false">IF(AND($T$2&gt;$O28,$T$2&lt;=$O29),($T$2-$O28)*(P29-P28)/($O29-$O28)+P28,0)</f>
        <v>0</v>
      </c>
      <c r="U29" s="7" t="n">
        <f aca="false">IF(AND($T$2&gt;$O28,$T$2&lt;=$O29),($T$2-$O28)*(Q29-Q28)/($O29-$O28)+Q28,0)</f>
        <v>0</v>
      </c>
      <c r="V29" s="7" t="n">
        <f aca="false">IF(AND($T$2&gt;$O28,$T$2&lt;=$O29),($T$2-$O28)*(R29-R28)/($O29-$O28)+R28,0)</f>
        <v>0</v>
      </c>
    </row>
    <row r="30" customFormat="false" ht="12.8" hidden="false" customHeight="false" outlineLevel="0" collapsed="false">
      <c r="A30" s="37"/>
      <c r="B30" s="3"/>
      <c r="C30" s="3"/>
      <c r="D30" s="3"/>
      <c r="E30" s="3"/>
      <c r="J30" s="9"/>
      <c r="K30" s="9"/>
      <c r="L30" s="6" t="s">
        <v>61</v>
      </c>
      <c r="M30" s="7" t="n">
        <f aca="false">IF($C$8=L30,2,0)</f>
        <v>0</v>
      </c>
      <c r="O30" s="33" t="n">
        <v>500</v>
      </c>
      <c r="P30" s="34" t="n">
        <v>7.4</v>
      </c>
      <c r="Q30" s="34" t="n">
        <v>9</v>
      </c>
      <c r="R30" s="7" t="n">
        <v>12</v>
      </c>
      <c r="T30" s="34" t="n">
        <f aca="false">IF(AND($T$2&gt;$O29,$T$2&lt;=$O30),($T$2-$O29)*(P30-P29)/($O30-$O29)+P29,IF(T2&gt;O30,P30,0))</f>
        <v>0</v>
      </c>
      <c r="U30" s="34" t="n">
        <f aca="false">IF(AND($T$2&gt;$O29,$T$2&lt;=$O30),($T$2-$O29)*(Q30-Q29)/($O30-$O29)+Q29,IF(T2&gt;O30,Q30,0))</f>
        <v>0</v>
      </c>
      <c r="V30" s="34" t="n">
        <f aca="false">IF(AND($T$2&gt;$O29,$T$2&lt;=$O30),($T$2-$O29)*(R30-R29)/($O30-$O29)+R29,IF(T2&gt;O30,R30,0))</f>
        <v>0</v>
      </c>
    </row>
    <row r="31" customFormat="false" ht="12.8" hidden="false" customHeight="false" outlineLevel="0" collapsed="false">
      <c r="A31" s="3"/>
      <c r="B31" s="3"/>
      <c r="C31" s="3"/>
      <c r="D31" s="3"/>
      <c r="E31" s="3"/>
      <c r="J31" s="9"/>
      <c r="K31" s="9"/>
      <c r="L31" s="6" t="s">
        <v>62</v>
      </c>
      <c r="M31" s="7" t="n">
        <f aca="false">IF($C$8=L31,1,0)</f>
        <v>0</v>
      </c>
      <c r="O31" s="38"/>
      <c r="P31" s="38"/>
      <c r="Q31" s="2"/>
      <c r="T31" s="39" t="n">
        <f aca="false">IF(C17&lt;&gt;J2,0,SUM(T4:T30))</f>
        <v>3.45</v>
      </c>
      <c r="U31" s="39" t="n">
        <f aca="false">IF(C17&lt;&gt;J3,0,SUM(U4:U30))</f>
        <v>0</v>
      </c>
      <c r="V31" s="39" t="n">
        <f aca="false">IF(C17&lt;&gt;J4,0,SUM(V4:V30))</f>
        <v>0</v>
      </c>
      <c r="W31" s="1" t="s">
        <v>46</v>
      </c>
    </row>
    <row r="32" customFormat="false" ht="12.75" hidden="false" customHeight="true" outlineLevel="0" collapsed="false">
      <c r="A32" s="3"/>
      <c r="B32" s="3"/>
      <c r="C32" s="3"/>
      <c r="D32" s="3"/>
      <c r="E32" s="3"/>
      <c r="J32" s="9"/>
      <c r="K32" s="9"/>
      <c r="L32" s="6" t="s">
        <v>63</v>
      </c>
      <c r="M32" s="7" t="n">
        <f aca="false">IF($C$8=L32,1,0)</f>
        <v>0</v>
      </c>
      <c r="N32" s="38"/>
      <c r="O32" s="38"/>
      <c r="T32" s="40" t="n">
        <f aca="false">IF(AND(C8=L31,T31&lt;1.5),1.5,T31)</f>
        <v>3.45</v>
      </c>
      <c r="U32" s="40" t="n">
        <f aca="false">IF(AND(C8=L30,T31&lt;2.2),2.2,U31)</f>
        <v>0</v>
      </c>
      <c r="V32" s="40" t="n">
        <f aca="false">IF(AND(C8=L29,T31&lt;3.7),3.7,V31)</f>
        <v>0</v>
      </c>
      <c r="W32" s="40" t="n">
        <f aca="false">SUM(T32:V32)</f>
        <v>3.45</v>
      </c>
    </row>
    <row r="33" customFormat="false" ht="12.75" hidden="false" customHeight="true" outlineLevel="0" collapsed="false">
      <c r="J33" s="9"/>
      <c r="K33" s="9"/>
      <c r="L33" s="6" t="s">
        <v>64</v>
      </c>
      <c r="M33" s="7" t="n">
        <f aca="false">IF($C$8=L33,3,0)</f>
        <v>0</v>
      </c>
      <c r="N33" s="38"/>
      <c r="O33" s="38"/>
      <c r="T33" s="9"/>
      <c r="U33" s="9"/>
      <c r="V33" s="9"/>
      <c r="W33" s="9"/>
    </row>
    <row r="34" customFormat="false" ht="12.75" hidden="false" customHeight="true" outlineLevel="0" collapsed="false">
      <c r="J34" s="9"/>
      <c r="L34" s="6" t="s">
        <v>65</v>
      </c>
      <c r="M34" s="7" t="n">
        <f aca="false">IF($C$8=L34,1,0)</f>
        <v>0</v>
      </c>
      <c r="N34" s="38"/>
      <c r="O34" s="38"/>
    </row>
    <row r="35" customFormat="false" ht="12.75" hidden="false" customHeight="true" outlineLevel="0" collapsed="false">
      <c r="A35" s="41"/>
      <c r="B35" s="41"/>
      <c r="C35" s="41"/>
      <c r="D35" s="41"/>
      <c r="E35" s="41"/>
      <c r="J35" s="9"/>
      <c r="L35" s="6" t="s">
        <v>66</v>
      </c>
      <c r="M35" s="7" t="n">
        <f aca="false">IF($C$8=L35,2,0)</f>
        <v>0</v>
      </c>
      <c r="N35" s="38"/>
      <c r="O35" s="38"/>
    </row>
    <row r="36" customFormat="false" ht="12.75" hidden="false" customHeight="true" outlineLevel="0" collapsed="false">
      <c r="A36" s="2"/>
      <c r="J36" s="9"/>
      <c r="L36" s="6" t="s">
        <v>67</v>
      </c>
      <c r="M36" s="7" t="n">
        <f aca="false">IF($C$8=L36,3,0)</f>
        <v>0</v>
      </c>
      <c r="N36" s="38"/>
      <c r="O36" s="38"/>
    </row>
    <row r="37" customFormat="false" ht="12.75" hidden="false" customHeight="true" outlineLevel="0" collapsed="false">
      <c r="J37" s="9"/>
      <c r="M37" s="7" t="n">
        <f aca="false">SUM(M1:M36)</f>
        <v>1</v>
      </c>
      <c r="N37" s="38"/>
      <c r="O37" s="38"/>
    </row>
    <row r="38" customFormat="false" ht="12.75" hidden="false" customHeight="true" outlineLevel="0" collapsed="false">
      <c r="J38" s="9"/>
      <c r="N38" s="38"/>
      <c r="O38" s="38"/>
    </row>
    <row r="39" customFormat="false" ht="12.8" hidden="false" customHeight="false" outlineLevel="0" collapsed="false">
      <c r="E39" s="9"/>
    </row>
    <row r="40" customFormat="false" ht="12.8" hidden="false" customHeight="false" outlineLevel="0" collapsed="false">
      <c r="E40" s="1"/>
    </row>
    <row r="41" customFormat="false" ht="12.8" hidden="false" customHeight="false" outlineLevel="0" collapsed="false">
      <c r="A41" s="42"/>
    </row>
    <row r="42" customFormat="false" ht="12.8" hidden="false" customHeight="false" outlineLevel="0" collapsed="false">
      <c r="A42" s="2"/>
    </row>
    <row r="43" customFormat="false" ht="12.8" hidden="false" customHeight="false" outlineLevel="0" collapsed="false">
      <c r="A43" s="9"/>
      <c r="E43" s="1"/>
    </row>
    <row r="44" customFormat="false" ht="12.8" hidden="false" customHeight="false" outlineLevel="0" collapsed="false">
      <c r="A44" s="9"/>
      <c r="E44" s="1"/>
    </row>
    <row r="45" customFormat="false" ht="12.8" hidden="false" customHeight="false" outlineLevel="0" collapsed="false">
      <c r="A45" s="9"/>
      <c r="E45" s="1"/>
      <c r="F45" s="9"/>
      <c r="G45" s="9"/>
      <c r="H45" s="9"/>
      <c r="I45" s="9"/>
      <c r="J45" s="9"/>
      <c r="K45" s="9"/>
    </row>
    <row r="46" customFormat="false" ht="12.8" hidden="false" customHeight="false" outlineLevel="0" collapsed="false">
      <c r="A46" s="9"/>
      <c r="E46" s="1"/>
      <c r="F46" s="9"/>
      <c r="G46" s="9"/>
      <c r="H46" s="9"/>
      <c r="I46" s="9"/>
      <c r="J46" s="9"/>
      <c r="K46" s="9"/>
    </row>
    <row r="47" customFormat="false" ht="12.8" hidden="false" customHeight="false" outlineLevel="0" collapsed="false">
      <c r="A47" s="9"/>
      <c r="E47" s="1"/>
    </row>
    <row r="48" customFormat="false" ht="12.8" hidden="false" customHeight="false" outlineLevel="0" collapsed="false">
      <c r="A48" s="2"/>
      <c r="F48" s="9"/>
      <c r="G48" s="9"/>
      <c r="H48" s="9"/>
      <c r="I48" s="9"/>
      <c r="J48" s="9"/>
      <c r="K48" s="9"/>
    </row>
    <row r="49" customFormat="false" ht="12.8" hidden="false" customHeight="false" outlineLevel="0" collapsed="false">
      <c r="A49" s="9"/>
      <c r="F49" s="9"/>
      <c r="G49" s="9"/>
      <c r="H49" s="9"/>
      <c r="I49" s="9"/>
      <c r="J49" s="9"/>
      <c r="K49" s="9"/>
    </row>
    <row r="51" customFormat="false" ht="12.8" hidden="false" customHeight="false" outlineLevel="0" collapsed="false">
      <c r="A51" s="43"/>
    </row>
    <row r="52" customFormat="false" ht="12.8" hidden="false" customHeight="false" outlineLevel="0" collapsed="false">
      <c r="L52" s="9"/>
    </row>
    <row r="53" customFormat="false" ht="12.8" hidden="false" customHeight="false" outlineLevel="0" collapsed="false">
      <c r="L53" s="9"/>
    </row>
    <row r="54" customFormat="false" ht="12.8" hidden="false" customHeight="false" outlineLevel="0" collapsed="false">
      <c r="D54" s="1"/>
      <c r="E54" s="9"/>
      <c r="F54" s="9"/>
      <c r="G54" s="9"/>
      <c r="K54" s="9"/>
      <c r="L54" s="9"/>
    </row>
    <row r="55" customFormat="false" ht="12.8" hidden="false" customHeight="false" outlineLevel="0" collapsed="false">
      <c r="A55" s="2"/>
      <c r="E55" s="9"/>
      <c r="F55" s="9"/>
      <c r="G55" s="9"/>
      <c r="K55" s="9"/>
      <c r="L55" s="9"/>
    </row>
    <row r="56" customFormat="false" ht="12.8" hidden="false" customHeight="false" outlineLevel="0" collapsed="false">
      <c r="A56" s="2"/>
      <c r="F56" s="9"/>
      <c r="G56" s="9"/>
      <c r="K56" s="9"/>
      <c r="L56" s="9"/>
    </row>
    <row r="57" customFormat="false" ht="12.8" hidden="false" customHeight="false" outlineLevel="0" collapsed="false">
      <c r="A57" s="2"/>
      <c r="D57" s="1"/>
      <c r="E57" s="9"/>
      <c r="F57" s="9"/>
      <c r="G57" s="9"/>
      <c r="K57" s="9"/>
      <c r="L57" s="9"/>
    </row>
    <row r="58" customFormat="false" ht="12.8" hidden="false" customHeight="false" outlineLevel="0" collapsed="false">
      <c r="A58" s="2"/>
      <c r="E58" s="9"/>
      <c r="F58" s="9"/>
      <c r="G58" s="9"/>
      <c r="K58" s="9"/>
      <c r="L58" s="9"/>
    </row>
    <row r="59" customFormat="false" ht="12.8" hidden="false" customHeight="false" outlineLevel="0" collapsed="false">
      <c r="A59" s="2"/>
      <c r="F59" s="9"/>
      <c r="G59" s="9"/>
      <c r="K59" s="9"/>
      <c r="L59" s="9"/>
    </row>
    <row r="60" customFormat="false" ht="12.8" hidden="false" customHeight="false" outlineLevel="0" collapsed="false">
      <c r="F60" s="9"/>
      <c r="G60" s="9"/>
      <c r="K60" s="9"/>
      <c r="L60" s="9"/>
    </row>
    <row r="61" customFormat="false" ht="12.8" hidden="false" customHeight="false" outlineLevel="0" collapsed="false">
      <c r="F61" s="9"/>
      <c r="G61" s="9"/>
      <c r="K61" s="9"/>
      <c r="L61" s="9"/>
    </row>
    <row r="62" customFormat="false" ht="12.8" hidden="false" customHeight="false" outlineLevel="0" collapsed="false">
      <c r="F62" s="9"/>
      <c r="G62" s="9"/>
      <c r="K62" s="9"/>
      <c r="L62" s="9"/>
    </row>
    <row r="63" customFormat="false" ht="12.8" hidden="false" customHeight="false" outlineLevel="0" collapsed="false">
      <c r="A63" s="2"/>
      <c r="B63" s="9"/>
      <c r="C63" s="9"/>
      <c r="F63" s="9"/>
      <c r="G63" s="9"/>
      <c r="K63" s="9"/>
      <c r="L63" s="9"/>
    </row>
    <row r="64" customFormat="false" ht="12.8" hidden="false" customHeight="false" outlineLevel="0" collapsed="false">
      <c r="A64" s="9"/>
      <c r="B64" s="9"/>
      <c r="C64" s="9"/>
      <c r="F64" s="9"/>
      <c r="G64" s="9"/>
      <c r="K64" s="9"/>
      <c r="L64" s="9"/>
    </row>
    <row r="65" customFormat="false" ht="12.8" hidden="false" customHeight="false" outlineLevel="0" collapsed="false">
      <c r="A65" s="9"/>
      <c r="B65" s="9"/>
      <c r="C65" s="9"/>
      <c r="F65" s="9"/>
      <c r="G65" s="9"/>
      <c r="K65" s="9"/>
    </row>
    <row r="66" customFormat="false" ht="12.8" hidden="false" customHeight="false" outlineLevel="0" collapsed="false">
      <c r="A66" s="9"/>
      <c r="B66" s="9"/>
      <c r="C66" s="9"/>
      <c r="F66" s="9"/>
      <c r="G66" s="9"/>
      <c r="K66" s="9"/>
      <c r="L66" s="9"/>
    </row>
    <row r="67" customFormat="false" ht="12.8" hidden="false" customHeight="false" outlineLevel="0" collapsed="false">
      <c r="A67" s="9"/>
      <c r="B67" s="9"/>
      <c r="C67" s="9"/>
      <c r="F67" s="9"/>
      <c r="G67" s="9"/>
      <c r="K67" s="9"/>
      <c r="L67" s="9"/>
    </row>
    <row r="68" customFormat="false" ht="12.8" hidden="false" customHeight="false" outlineLevel="0" collapsed="false">
      <c r="A68" s="9"/>
      <c r="B68" s="9"/>
      <c r="C68" s="9"/>
      <c r="F68" s="9"/>
      <c r="G68" s="9"/>
      <c r="K68" s="9"/>
      <c r="L68" s="9"/>
    </row>
    <row r="69" customFormat="false" ht="12.8" hidden="false" customHeight="false" outlineLevel="0" collapsed="false">
      <c r="A69" s="9"/>
      <c r="B69" s="9"/>
      <c r="C69" s="9"/>
      <c r="F69" s="9"/>
      <c r="G69" s="9"/>
      <c r="K69" s="9"/>
      <c r="L69" s="9"/>
    </row>
    <row r="70" customFormat="false" ht="12.8" hidden="false" customHeight="false" outlineLevel="0" collapsed="false">
      <c r="A70" s="9"/>
      <c r="B70" s="9"/>
      <c r="C70" s="9"/>
      <c r="F70" s="9"/>
      <c r="G70" s="9"/>
      <c r="K70" s="9"/>
      <c r="L70" s="9"/>
    </row>
    <row r="71" customFormat="false" ht="12.8" hidden="false" customHeight="false" outlineLevel="0" collapsed="false">
      <c r="A71" s="9"/>
      <c r="B71" s="9"/>
      <c r="C71" s="9"/>
      <c r="F71" s="9"/>
      <c r="G71" s="9"/>
      <c r="K71" s="9"/>
      <c r="L71" s="9"/>
    </row>
    <row r="72" customFormat="false" ht="12.8" hidden="false" customHeight="false" outlineLevel="0" collapsed="false">
      <c r="A72" s="9"/>
      <c r="B72" s="9"/>
      <c r="C72" s="9"/>
      <c r="F72" s="9"/>
      <c r="G72" s="9"/>
      <c r="K72" s="9"/>
      <c r="L72" s="9"/>
    </row>
    <row r="73" customFormat="false" ht="12.8" hidden="false" customHeight="false" outlineLevel="0" collapsed="false">
      <c r="A73" s="9"/>
      <c r="B73" s="9"/>
      <c r="C73" s="9"/>
      <c r="F73" s="9"/>
      <c r="G73" s="9"/>
      <c r="K73" s="9"/>
      <c r="L73" s="9"/>
    </row>
    <row r="74" customFormat="false" ht="12.8" hidden="false" customHeight="false" outlineLevel="0" collapsed="false">
      <c r="A74" s="9"/>
      <c r="B74" s="9"/>
      <c r="C74" s="9"/>
      <c r="F74" s="9"/>
      <c r="G74" s="9"/>
      <c r="K74" s="9"/>
      <c r="L74" s="9"/>
    </row>
    <row r="75" customFormat="false" ht="12.8" hidden="false" customHeight="false" outlineLevel="0" collapsed="false">
      <c r="A75" s="9"/>
      <c r="B75" s="9"/>
      <c r="C75" s="9"/>
      <c r="F75" s="9"/>
      <c r="G75" s="9"/>
      <c r="K75" s="9"/>
      <c r="L75" s="9"/>
    </row>
    <row r="76" customFormat="false" ht="12.8" hidden="false" customHeight="false" outlineLevel="0" collapsed="false">
      <c r="A76" s="9"/>
      <c r="B76" s="9"/>
      <c r="C76" s="9"/>
      <c r="F76" s="9"/>
      <c r="G76" s="9"/>
      <c r="K76" s="9"/>
      <c r="L76" s="9"/>
    </row>
    <row r="77" customFormat="false" ht="12.8" hidden="false" customHeight="false" outlineLevel="0" collapsed="false">
      <c r="A77" s="9"/>
      <c r="B77" s="9"/>
      <c r="C77" s="9"/>
      <c r="F77" s="9"/>
      <c r="G77" s="9"/>
      <c r="K77" s="9"/>
      <c r="L77" s="9"/>
    </row>
    <row r="78" customFormat="false" ht="12.8" hidden="false" customHeight="false" outlineLevel="0" collapsed="false">
      <c r="A78" s="9"/>
      <c r="B78" s="9"/>
      <c r="C78" s="9"/>
      <c r="F78" s="9"/>
      <c r="G78" s="9"/>
      <c r="K78" s="9"/>
      <c r="L78" s="9"/>
    </row>
    <row r="79" customFormat="false" ht="12.8" hidden="false" customHeight="false" outlineLevel="0" collapsed="false">
      <c r="A79" s="9"/>
      <c r="B79" s="9"/>
      <c r="C79" s="9"/>
      <c r="F79" s="9"/>
      <c r="G79" s="9"/>
      <c r="K79" s="9"/>
      <c r="L79" s="9"/>
    </row>
    <row r="80" customFormat="false" ht="12.8" hidden="false" customHeight="false" outlineLevel="0" collapsed="false">
      <c r="A80" s="9"/>
      <c r="B80" s="9"/>
      <c r="C80" s="9"/>
      <c r="F80" s="9"/>
      <c r="G80" s="9"/>
      <c r="K80" s="9"/>
    </row>
    <row r="81" customFormat="false" ht="12.8" hidden="false" customHeight="false" outlineLevel="0" collapsed="false">
      <c r="A81" s="9"/>
      <c r="B81" s="9"/>
      <c r="C81" s="9"/>
      <c r="F81" s="9"/>
      <c r="G81" s="9"/>
      <c r="K81" s="9"/>
    </row>
    <row r="82" customFormat="false" ht="12.8" hidden="false" customHeight="false" outlineLevel="0" collapsed="false">
      <c r="A82" s="9"/>
      <c r="B82" s="9"/>
      <c r="C82" s="9"/>
    </row>
    <row r="83" customFormat="false" ht="12.8" hidden="false" customHeight="false" outlineLevel="0" collapsed="false">
      <c r="A83" s="9"/>
      <c r="B83" s="9"/>
      <c r="C83" s="9"/>
    </row>
    <row r="84" customFormat="false" ht="12.8" hidden="false" customHeight="false" outlineLevel="0" collapsed="false">
      <c r="A84" s="9"/>
      <c r="B84" s="9"/>
      <c r="C84" s="9"/>
    </row>
    <row r="85" customFormat="false" ht="12.8" hidden="false" customHeight="false" outlineLevel="0" collapsed="false">
      <c r="A85" s="9"/>
      <c r="B85" s="9"/>
      <c r="C85" s="9"/>
    </row>
    <row r="86" customFormat="false" ht="12.8" hidden="false" customHeight="false" outlineLevel="0" collapsed="false">
      <c r="A86" s="9"/>
      <c r="B86" s="9"/>
      <c r="C86" s="9"/>
    </row>
    <row r="87" customFormat="false" ht="12.8" hidden="false" customHeight="false" outlineLevel="0" collapsed="false">
      <c r="A87" s="9"/>
      <c r="B87" s="9"/>
      <c r="C87" s="9"/>
    </row>
    <row r="88" customFormat="false" ht="12.8" hidden="false" customHeight="false" outlineLevel="0" collapsed="false">
      <c r="A88" s="9"/>
      <c r="B88" s="9"/>
      <c r="C88" s="9"/>
    </row>
    <row r="89" customFormat="false" ht="12.8" hidden="false" customHeight="false" outlineLevel="0" collapsed="false">
      <c r="A89" s="9"/>
      <c r="B89" s="9"/>
      <c r="C89" s="9"/>
    </row>
    <row r="90" customFormat="false" ht="12.8" hidden="false" customHeight="false" outlineLevel="0" collapsed="false">
      <c r="A90" s="9"/>
      <c r="B90" s="9"/>
      <c r="C90" s="9"/>
    </row>
  </sheetData>
  <sheetProtection sheet="true" password="e2c7" objects="true" scenarios="true"/>
  <mergeCells count="16">
    <mergeCell ref="A1:E1"/>
    <mergeCell ref="A3:E3"/>
    <mergeCell ref="A5:E5"/>
    <mergeCell ref="A7:E7"/>
    <mergeCell ref="A8:B8"/>
    <mergeCell ref="C8:D8"/>
    <mergeCell ref="A10:E10"/>
    <mergeCell ref="A11:E11"/>
    <mergeCell ref="A12:B12"/>
    <mergeCell ref="A15:E15"/>
    <mergeCell ref="A17:B17"/>
    <mergeCell ref="D17:E17"/>
    <mergeCell ref="A20:E20"/>
    <mergeCell ref="A22:E22"/>
    <mergeCell ref="A23:B23"/>
    <mergeCell ref="A26:E26"/>
  </mergeCells>
  <dataValidations count="1">
    <dataValidation allowBlank="true" operator="equal" showDropDown="false" showErrorMessage="false" showInputMessage="false" sqref="C8" type="list">
      <formula1>'Safety Distance'!L1:L36</formula1>
      <formula2>0</formula2>
    </dataValidation>
  </dataValidations>
  <printOptions headings="false" gridLines="false" gridLinesSet="true" horizontalCentered="true" verticalCentered="false"/>
  <pageMargins left="0.7875" right="0.7875" top="0.7875" bottom="0.870833333333333" header="0.51180555555555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
    <oddFooter>&amp;C&amp;"Arial,Italic"&amp;6Copyright © 2017 - M. Keuter - Some Rights Reserved</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G4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5" activeCellId="0" sqref="A5"/>
    </sheetView>
  </sheetViews>
  <sheetFormatPr defaultRowHeight="12.8" zeroHeight="false" outlineLevelRow="0" outlineLevelCol="0"/>
  <cols>
    <col collapsed="false" customWidth="false" hidden="false" outlineLevel="0" max="6" min="1" style="44" width="11.56"/>
    <col collapsed="false" customWidth="true" hidden="false" outlineLevel="0" max="7" min="7" style="44" width="21.54"/>
    <col collapsed="false" customWidth="false" hidden="false" outlineLevel="0" max="257" min="8" style="44" width="11.56"/>
    <col collapsed="false" customWidth="false" hidden="false" outlineLevel="0" max="1025" min="258" style="45" width="11.56"/>
  </cols>
  <sheetData>
    <row r="1" s="47" customFormat="true" ht="19.7" hidden="false" customHeight="false" outlineLevel="0" collapsed="false">
      <c r="A1" s="46" t="s">
        <v>68</v>
      </c>
      <c r="B1" s="46"/>
      <c r="C1" s="46"/>
      <c r="D1" s="46"/>
      <c r="E1" s="46"/>
      <c r="F1" s="46"/>
      <c r="G1" s="46"/>
    </row>
    <row r="2" s="47" customFormat="true" ht="12.8" hidden="false" customHeight="false" outlineLevel="0" collapsed="false">
      <c r="A2" s="48"/>
      <c r="B2" s="48"/>
      <c r="C2" s="48"/>
      <c r="D2" s="48"/>
      <c r="E2" s="48"/>
      <c r="F2" s="48"/>
      <c r="G2" s="48"/>
    </row>
    <row r="3" s="47" customFormat="true" ht="12.8" hidden="false" customHeight="false" outlineLevel="0" collapsed="false"/>
    <row r="4" s="47" customFormat="true" ht="12.8" hidden="false" customHeight="false" outlineLevel="0" collapsed="false"/>
    <row r="5" s="47" customFormat="true" ht="12.8" hidden="false" customHeight="false" outlineLevel="0" collapsed="false">
      <c r="A5" s="49"/>
    </row>
    <row r="6" s="47" customFormat="true" ht="12.8" hidden="false" customHeight="false" outlineLevel="0" collapsed="false"/>
    <row r="7" s="47" customFormat="true" ht="12.8" hidden="false" customHeight="false" outlineLevel="0" collapsed="false"/>
    <row r="8" customFormat="false" ht="12.8" hidden="false" customHeight="false" outlineLevel="0" collapsed="false">
      <c r="A8" s="50" t="s">
        <v>69</v>
      </c>
      <c r="B8" s="50"/>
      <c r="C8" s="50"/>
      <c r="D8" s="50"/>
      <c r="E8" s="50"/>
      <c r="F8" s="50"/>
      <c r="G8" s="50"/>
    </row>
    <row r="9" customFormat="false" ht="22.35" hidden="false" customHeight="true" outlineLevel="0" collapsed="false">
      <c r="A9" s="51" t="s">
        <v>70</v>
      </c>
      <c r="B9" s="51"/>
      <c r="C9" s="51"/>
      <c r="D9" s="51"/>
      <c r="E9" s="51"/>
      <c r="F9" s="51"/>
      <c r="G9" s="51"/>
    </row>
    <row r="10" customFormat="false" ht="12.8" hidden="false" customHeight="false" outlineLevel="0" collapsed="false">
      <c r="A10" s="48" t="s">
        <v>71</v>
      </c>
      <c r="B10" s="48"/>
      <c r="C10" s="48"/>
      <c r="D10" s="48"/>
      <c r="E10" s="48"/>
      <c r="F10" s="48"/>
      <c r="G10" s="48"/>
    </row>
    <row r="11" customFormat="false" ht="12.8" hidden="false" customHeight="false" outlineLevel="0" collapsed="false">
      <c r="A11" s="48" t="s">
        <v>72</v>
      </c>
      <c r="B11" s="48"/>
      <c r="C11" s="48"/>
      <c r="D11" s="48"/>
      <c r="E11" s="48"/>
      <c r="F11" s="48"/>
      <c r="G11" s="48"/>
    </row>
    <row r="12" customFormat="false" ht="12.8" hidden="false" customHeight="false" outlineLevel="0" collapsed="false">
      <c r="A12" s="48" t="s">
        <v>73</v>
      </c>
      <c r="B12" s="48"/>
      <c r="C12" s="48"/>
      <c r="D12" s="48"/>
      <c r="E12" s="48"/>
      <c r="F12" s="48"/>
      <c r="G12" s="48"/>
    </row>
    <row r="13" customFormat="false" ht="12.8" hidden="false" customHeight="false" outlineLevel="0" collapsed="false">
      <c r="A13" s="52" t="s">
        <v>74</v>
      </c>
      <c r="B13" s="52"/>
      <c r="C13" s="52"/>
      <c r="D13" s="52"/>
      <c r="E13" s="52"/>
      <c r="F13" s="52"/>
      <c r="G13" s="52"/>
    </row>
    <row r="14" customFormat="false" ht="12.8" hidden="false" customHeight="false" outlineLevel="0" collapsed="false">
      <c r="A14" s="53" t="s">
        <v>75</v>
      </c>
      <c r="B14" s="53"/>
      <c r="C14" s="53"/>
      <c r="D14" s="53"/>
      <c r="E14" s="53"/>
      <c r="F14" s="53"/>
      <c r="G14" s="53"/>
    </row>
    <row r="15" customFormat="false" ht="11.25" hidden="false" customHeight="true" outlineLevel="0" collapsed="false">
      <c r="A15" s="53" t="s">
        <v>76</v>
      </c>
      <c r="B15" s="53"/>
      <c r="C15" s="53"/>
      <c r="D15" s="53"/>
      <c r="E15" s="53"/>
      <c r="F15" s="53"/>
      <c r="G15" s="53"/>
    </row>
    <row r="16" customFormat="false" ht="12.8" hidden="false" customHeight="false" outlineLevel="0" collapsed="false">
      <c r="A16" s="47"/>
      <c r="B16" s="47"/>
      <c r="C16" s="47"/>
      <c r="D16" s="47"/>
      <c r="E16" s="47"/>
      <c r="F16" s="47"/>
      <c r="G16" s="47"/>
    </row>
    <row r="17" customFormat="false" ht="12.8" hidden="false" customHeight="false" outlineLevel="0" collapsed="false">
      <c r="A17" s="48" t="s">
        <v>77</v>
      </c>
      <c r="B17" s="48"/>
      <c r="C17" s="48"/>
      <c r="D17" s="48"/>
      <c r="E17" s="48"/>
      <c r="F17" s="48"/>
      <c r="G17" s="48"/>
    </row>
    <row r="18" customFormat="false" ht="12.8" hidden="false" customHeight="false" outlineLevel="0" collapsed="false">
      <c r="A18" s="52" t="s">
        <v>78</v>
      </c>
      <c r="B18" s="52"/>
      <c r="C18" s="52"/>
      <c r="D18" s="52"/>
      <c r="E18" s="52"/>
      <c r="F18" s="52"/>
      <c r="G18" s="52"/>
    </row>
    <row r="19" customFormat="false" ht="22.35" hidden="false" customHeight="true" outlineLevel="0" collapsed="false">
      <c r="A19" s="54" t="s">
        <v>79</v>
      </c>
      <c r="B19" s="54"/>
      <c r="C19" s="54"/>
      <c r="D19" s="54"/>
      <c r="E19" s="54"/>
      <c r="F19" s="54"/>
      <c r="G19" s="54"/>
    </row>
    <row r="20" customFormat="false" ht="12.8" hidden="false" customHeight="false" outlineLevel="0" collapsed="false">
      <c r="A20" s="52" t="s">
        <v>80</v>
      </c>
      <c r="B20" s="52"/>
      <c r="C20" s="52"/>
      <c r="D20" s="52"/>
      <c r="E20" s="52"/>
      <c r="F20" s="52"/>
      <c r="G20" s="52"/>
    </row>
    <row r="21" customFormat="false" ht="12.8" hidden="false" customHeight="false" outlineLevel="0" collapsed="false">
      <c r="A21" s="53" t="s">
        <v>81</v>
      </c>
      <c r="B21" s="53"/>
      <c r="C21" s="53"/>
      <c r="D21" s="53"/>
      <c r="E21" s="53"/>
      <c r="F21" s="53"/>
      <c r="G21" s="53"/>
    </row>
    <row r="22" customFormat="false" ht="12.8" hidden="false" customHeight="false" outlineLevel="0" collapsed="false">
      <c r="A22" s="52" t="s">
        <v>82</v>
      </c>
      <c r="B22" s="52"/>
      <c r="C22" s="52"/>
      <c r="D22" s="52"/>
      <c r="E22" s="52"/>
      <c r="F22" s="52"/>
      <c r="G22" s="52"/>
    </row>
    <row r="23" customFormat="false" ht="12.8" hidden="false" customHeight="false" outlineLevel="0" collapsed="false">
      <c r="A23" s="53" t="s">
        <v>83</v>
      </c>
      <c r="B23" s="53"/>
      <c r="C23" s="53"/>
      <c r="D23" s="53"/>
      <c r="E23" s="53"/>
      <c r="F23" s="53"/>
      <c r="G23" s="53"/>
    </row>
    <row r="24" customFormat="false" ht="12.8" hidden="false" customHeight="false" outlineLevel="0" collapsed="false">
      <c r="A24" s="47"/>
      <c r="B24" s="47"/>
      <c r="C24" s="47"/>
      <c r="D24" s="47"/>
      <c r="E24" s="47"/>
      <c r="F24" s="47"/>
      <c r="G24" s="47"/>
    </row>
    <row r="25" customFormat="false" ht="12.8" hidden="false" customHeight="false" outlineLevel="0" collapsed="false">
      <c r="A25" s="55" t="s">
        <v>84</v>
      </c>
      <c r="B25" s="55"/>
      <c r="C25" s="55"/>
      <c r="D25" s="55"/>
      <c r="E25" s="55"/>
      <c r="F25" s="55"/>
      <c r="G25" s="55"/>
    </row>
    <row r="26" customFormat="false" ht="12.8" hidden="false" customHeight="true" outlineLevel="0" collapsed="false">
      <c r="A26" s="56" t="s">
        <v>85</v>
      </c>
      <c r="B26" s="56"/>
      <c r="C26" s="56"/>
      <c r="D26" s="56"/>
      <c r="E26" s="56"/>
      <c r="F26" s="56"/>
      <c r="G26" s="56"/>
    </row>
    <row r="27" customFormat="false" ht="12.8" hidden="false" customHeight="false" outlineLevel="0" collapsed="false">
      <c r="A27" s="55" t="s">
        <v>86</v>
      </c>
      <c r="B27" s="55"/>
      <c r="C27" s="55"/>
      <c r="D27" s="55"/>
      <c r="E27" s="55"/>
      <c r="F27" s="55"/>
      <c r="G27" s="55"/>
    </row>
    <row r="28" customFormat="false" ht="12.8" hidden="false" customHeight="false" outlineLevel="0" collapsed="false">
      <c r="A28" s="55" t="s">
        <v>87</v>
      </c>
      <c r="B28" s="55"/>
      <c r="C28" s="55"/>
      <c r="D28" s="55"/>
      <c r="E28" s="55"/>
      <c r="F28" s="55"/>
      <c r="G28" s="55"/>
    </row>
    <row r="29" customFormat="false" ht="12.8" hidden="false" customHeight="false" outlineLevel="0" collapsed="false">
      <c r="A29" s="47"/>
      <c r="B29" s="47"/>
      <c r="C29" s="47"/>
      <c r="D29" s="47"/>
      <c r="E29" s="47"/>
      <c r="F29" s="47"/>
      <c r="G29" s="47"/>
    </row>
    <row r="30" customFormat="false" ht="12.8" hidden="false" customHeight="false" outlineLevel="0" collapsed="false">
      <c r="A30" s="48" t="s">
        <v>88</v>
      </c>
      <c r="B30" s="48"/>
      <c r="C30" s="48"/>
      <c r="D30" s="48"/>
      <c r="E30" s="48"/>
      <c r="F30" s="48"/>
      <c r="G30" s="48"/>
    </row>
    <row r="31" customFormat="false" ht="12.8" hidden="false" customHeight="false" outlineLevel="0" collapsed="false">
      <c r="A31" s="57" t="s">
        <v>89</v>
      </c>
      <c r="B31" s="57"/>
      <c r="C31" s="57"/>
      <c r="D31" s="57"/>
      <c r="E31" s="57"/>
      <c r="F31" s="57"/>
      <c r="G31" s="57"/>
    </row>
    <row r="32" customFormat="false" ht="12.8" hidden="false" customHeight="false" outlineLevel="0" collapsed="false">
      <c r="A32" s="48" t="s">
        <v>90</v>
      </c>
      <c r="B32" s="48"/>
      <c r="C32" s="48"/>
      <c r="D32" s="48"/>
      <c r="E32" s="48"/>
      <c r="F32" s="48"/>
      <c r="G32" s="48"/>
    </row>
    <row r="33" customFormat="false" ht="12.8" hidden="false" customHeight="false" outlineLevel="0" collapsed="false">
      <c r="A33" s="48" t="s">
        <v>91</v>
      </c>
      <c r="B33" s="48"/>
      <c r="C33" s="48"/>
      <c r="D33" s="48"/>
      <c r="E33" s="48"/>
      <c r="F33" s="48"/>
      <c r="G33" s="48"/>
    </row>
    <row r="34" customFormat="false" ht="12.8" hidden="false" customHeight="false" outlineLevel="0" collapsed="false">
      <c r="A34" s="48" t="s">
        <v>92</v>
      </c>
      <c r="B34" s="48"/>
      <c r="C34" s="48"/>
      <c r="D34" s="48"/>
      <c r="E34" s="48"/>
      <c r="F34" s="48"/>
      <c r="G34" s="48"/>
    </row>
    <row r="35" customFormat="false" ht="12.8" hidden="false" customHeight="false" outlineLevel="0" collapsed="false">
      <c r="A35" s="58"/>
      <c r="B35" s="47"/>
      <c r="C35" s="47"/>
      <c r="D35" s="47"/>
      <c r="E35" s="47"/>
      <c r="F35" s="47"/>
      <c r="G35" s="47"/>
    </row>
    <row r="36" customFormat="false" ht="12.8" hidden="false" customHeight="false" outlineLevel="0" collapsed="false">
      <c r="A36" s="59" t="s">
        <v>93</v>
      </c>
      <c r="B36" s="60"/>
      <c r="C36" s="60"/>
      <c r="D36" s="60"/>
      <c r="E36" s="60"/>
      <c r="F36" s="60"/>
      <c r="G36" s="60"/>
    </row>
    <row r="37" customFormat="false" ht="12.8" hidden="false" customHeight="false" outlineLevel="0" collapsed="false">
      <c r="A37" s="61" t="s">
        <v>94</v>
      </c>
      <c r="B37" s="61"/>
      <c r="C37" s="61"/>
      <c r="D37" s="61"/>
      <c r="E37" s="61"/>
      <c r="F37" s="61"/>
      <c r="G37" s="61"/>
    </row>
    <row r="38" customFormat="false" ht="12.8" hidden="false" customHeight="false" outlineLevel="0" collapsed="false">
      <c r="A38" s="61" t="s">
        <v>95</v>
      </c>
      <c r="B38" s="61"/>
      <c r="C38" s="61"/>
      <c r="D38" s="61"/>
      <c r="E38" s="61"/>
      <c r="F38" s="61"/>
      <c r="G38" s="61"/>
    </row>
    <row r="39" customFormat="false" ht="12.8" hidden="false" customHeight="false" outlineLevel="0" collapsed="false">
      <c r="A39" s="61" t="s">
        <v>96</v>
      </c>
      <c r="B39" s="61"/>
      <c r="C39" s="61"/>
      <c r="D39" s="61"/>
      <c r="E39" s="61"/>
      <c r="F39" s="61"/>
      <c r="G39" s="61"/>
    </row>
    <row r="40" s="47" customFormat="true" ht="12.8" hidden="false" customHeight="false" outlineLevel="0" collapsed="false">
      <c r="A40" s="61" t="s">
        <v>97</v>
      </c>
      <c r="B40" s="61"/>
      <c r="C40" s="61"/>
      <c r="D40" s="61"/>
      <c r="E40" s="61"/>
      <c r="F40" s="61"/>
      <c r="G40" s="61"/>
    </row>
    <row r="41" s="47" customFormat="true" ht="12.8" hidden="false" customHeight="false" outlineLevel="0" collapsed="false">
      <c r="A41" s="61" t="s">
        <v>98</v>
      </c>
      <c r="B41" s="61"/>
      <c r="C41" s="61"/>
      <c r="D41" s="61"/>
      <c r="E41" s="61"/>
      <c r="F41" s="61"/>
      <c r="G41" s="61"/>
    </row>
    <row r="42" s="47" customFormat="true" ht="12.8" hidden="false" customHeight="false" outlineLevel="0" collapsed="false">
      <c r="A42" s="62"/>
      <c r="B42" s="55"/>
      <c r="C42" s="55"/>
      <c r="D42" s="55"/>
      <c r="E42" s="55"/>
      <c r="F42" s="55"/>
      <c r="G42" s="55"/>
    </row>
    <row r="43" s="47" customFormat="true" ht="12.8" hidden="false" customHeight="false" outlineLevel="0" collapsed="false">
      <c r="A43" s="61" t="s">
        <v>99</v>
      </c>
      <c r="B43" s="61"/>
      <c r="C43" s="61"/>
      <c r="D43" s="61"/>
      <c r="E43" s="61"/>
      <c r="F43" s="61"/>
      <c r="G43" s="61"/>
    </row>
    <row r="44" customFormat="false" ht="12.8" hidden="false" customHeight="false" outlineLevel="0" collapsed="false">
      <c r="A44" s="61" t="s">
        <v>100</v>
      </c>
      <c r="B44" s="61"/>
      <c r="C44" s="61"/>
      <c r="D44" s="61"/>
      <c r="E44" s="61"/>
      <c r="F44" s="61"/>
      <c r="G44" s="61"/>
    </row>
    <row r="45" customFormat="false" ht="12.8" hidden="false" customHeight="false" outlineLevel="0" collapsed="false">
      <c r="A45" s="61" t="s">
        <v>101</v>
      </c>
      <c r="B45" s="61"/>
      <c r="C45" s="61"/>
      <c r="D45" s="61"/>
      <c r="E45" s="61"/>
      <c r="F45" s="61"/>
      <c r="G45" s="61"/>
    </row>
    <row r="46" customFormat="false" ht="12.8" hidden="false" customHeight="false" outlineLevel="0" collapsed="false">
      <c r="A46" s="61" t="s">
        <v>102</v>
      </c>
      <c r="B46" s="61"/>
      <c r="C46" s="61"/>
      <c r="D46" s="61"/>
      <c r="E46" s="61"/>
      <c r="F46" s="61"/>
      <c r="G46" s="61"/>
    </row>
    <row r="47" customFormat="false" ht="12.8" hidden="false" customHeight="false" outlineLevel="0" collapsed="false">
      <c r="A47" s="62"/>
    </row>
    <row r="48" customFormat="false" ht="12.8" hidden="false" customHeight="false" outlineLevel="0" collapsed="false">
      <c r="A48" s="61" t="s">
        <v>103</v>
      </c>
      <c r="B48" s="61"/>
      <c r="C48" s="61"/>
      <c r="D48" s="61"/>
      <c r="E48" s="61"/>
      <c r="F48" s="61"/>
      <c r="G48" s="61"/>
    </row>
    <row r="49" customFormat="false" ht="12.8" hidden="false" customHeight="false" outlineLevel="0" collapsed="false">
      <c r="A49" s="61" t="s">
        <v>104</v>
      </c>
      <c r="B49" s="61"/>
      <c r="C49" s="61"/>
      <c r="D49" s="61"/>
      <c r="E49" s="61"/>
      <c r="F49" s="61"/>
      <c r="G49" s="61"/>
    </row>
  </sheetData>
  <sheetProtection sheet="true" objects="true" scenarios="true"/>
  <mergeCells count="37">
    <mergeCell ref="A1:G1"/>
    <mergeCell ref="A2:G2"/>
    <mergeCell ref="A8:G8"/>
    <mergeCell ref="A9:G9"/>
    <mergeCell ref="A10:G10"/>
    <mergeCell ref="A11:G11"/>
    <mergeCell ref="A12:G12"/>
    <mergeCell ref="A13:G13"/>
    <mergeCell ref="A14:G14"/>
    <mergeCell ref="A15:G15"/>
    <mergeCell ref="A17:G17"/>
    <mergeCell ref="A18:G18"/>
    <mergeCell ref="A19:G19"/>
    <mergeCell ref="A20:G20"/>
    <mergeCell ref="A21:G21"/>
    <mergeCell ref="A22:G22"/>
    <mergeCell ref="A23:G23"/>
    <mergeCell ref="A25:G25"/>
    <mergeCell ref="A26:G26"/>
    <mergeCell ref="A27:G27"/>
    <mergeCell ref="A28:G28"/>
    <mergeCell ref="A30:G30"/>
    <mergeCell ref="A31:G31"/>
    <mergeCell ref="A32:G32"/>
    <mergeCell ref="A33:G33"/>
    <mergeCell ref="A34:G34"/>
    <mergeCell ref="A37:G37"/>
    <mergeCell ref="A38:G38"/>
    <mergeCell ref="A39:G39"/>
    <mergeCell ref="A40:G40"/>
    <mergeCell ref="A41:G41"/>
    <mergeCell ref="A43:G43"/>
    <mergeCell ref="A44:G44"/>
    <mergeCell ref="A45:G45"/>
    <mergeCell ref="A46:G46"/>
    <mergeCell ref="A48:G48"/>
    <mergeCell ref="A49:G49"/>
  </mergeCells>
  <hyperlinks>
    <hyperlink ref="A31" r:id="rId1" display="visit http://creativecommons.org/licenses/by-nc-nd/2.5/za/  or"/>
  </hyperlink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&amp;C&amp;A</oddHeader>
    <oddFooter>&amp;CPage &amp;P</oddFooter>
  </headerFooter>
  <drawing r:id="rId2"/>
</worksheet>
</file>

<file path=docProps/app.xml><?xml version="1.0" encoding="utf-8"?>
<Properties xmlns="http://schemas.openxmlformats.org/officeDocument/2006/extended-properties" xmlns:vt="http://schemas.openxmlformats.org/officeDocument/2006/docPropsVTypes">
  <Template/>
  <TotalTime>220</TotalTime>
  <Application>LibreOffice/6.1.2.1$Windows_X86_64 LibreOffice_project/65905a128db06ba48db947242809d14d3f9a93fe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en-ZA</dc:language>
  <cp:lastModifiedBy/>
  <cp:lastPrinted>2017-06-30T10:58:28Z</cp:lastPrinted>
  <dcterms:modified xsi:type="dcterms:W3CDTF">2018-10-30T21:42:18Z</dcterms:modified>
  <cp:revision>43</cp:revision>
  <dc:subject/>
  <dc:title/>
</cp:coreProperties>
</file>